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Y:\กองเทคโนโลยีสารสนเทศ\1.งานประมวลข้อมูล\1.ผลการดำเนินงาน\2566\2.เป้าหมายงบทำการ 2566\"/>
    </mc:Choice>
  </mc:AlternateContent>
  <xr:revisionPtr revIDLastSave="0" documentId="13_ncr:1_{5EF0B2C3-56DE-4568-AFA0-43149FB6DB34}" xr6:coauthVersionLast="36" xr6:coauthVersionMax="36" xr10:uidLastSave="{00000000-0000-0000-0000-000000000000}"/>
  <bookViews>
    <workbookView xWindow="0" yWindow="0" windowWidth="28800" windowHeight="11925" tabRatio="789" xr2:uid="{00000000-000D-0000-FFFF-FFFF00000000}"/>
  </bookViews>
  <sheets>
    <sheet name="เป้าหมาย กงป. 2566 (ปรับน้ำโอน)" sheetId="4" r:id="rId1"/>
    <sheet name="เป้าหมายKPIหลัก" sheetId="6" r:id="rId2"/>
    <sheet name="ผู้ใช้น้ำเพิ่ม รายเดือน" sheetId="7" r:id="rId3"/>
    <sheet name="KPIลูกค้าเพิ่ม" sheetId="13" state="hidden" r:id="rId4"/>
    <sheet name="น้ำจำหน่าย รายเดือน" sheetId="8" r:id="rId5"/>
    <sheet name="KPIน้ำจำหน่าย" sheetId="14" state="hidden" r:id="rId6"/>
    <sheet name="ปริมาณน้ำสุญเสียรายเดือน" sheetId="17" r:id="rId7"/>
    <sheet name="อ.น้ำสูญเสีย" sheetId="9" r:id="rId8"/>
    <sheet name="KPIน้ำสูญเสีย" sheetId="15" state="hidden" r:id="rId9"/>
    <sheet name="รายได้" sheetId="10" r:id="rId10"/>
    <sheet name="ค่าใช้จ่าย" sheetId="11" r:id="rId11"/>
    <sheet name="กำไรขาดทุน" sheetId="12" r:id="rId12"/>
    <sheet name="KPI-EBIDA" sheetId="16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#N/A</definedName>
    <definedName name="____________________DAT24" localSheetId="12">#REF!</definedName>
    <definedName name="____________________DAT24" localSheetId="6">#REF!</definedName>
    <definedName name="____________________DAT24" localSheetId="0">#REF!</definedName>
    <definedName name="____________________DAT24">#REF!</definedName>
    <definedName name="___________________DAT24" localSheetId="12">#REF!</definedName>
    <definedName name="___________________DAT24" localSheetId="6">#REF!</definedName>
    <definedName name="___________________DAT24" localSheetId="0">#REF!</definedName>
    <definedName name="___________________DAT24">#REF!</definedName>
    <definedName name="__________________DAT24" localSheetId="12">#REF!</definedName>
    <definedName name="__________________DAT24" localSheetId="6">#REF!</definedName>
    <definedName name="__________________DAT24">#REF!</definedName>
    <definedName name="_________________dat01">NA()</definedName>
    <definedName name="_________________DAT1" localSheetId="12">#REF!</definedName>
    <definedName name="_________________DAT1" localSheetId="6">#REF!</definedName>
    <definedName name="_________________DAT1">#REF!</definedName>
    <definedName name="_________________DAT10" localSheetId="12">#REF!</definedName>
    <definedName name="_________________DAT10" localSheetId="6">#REF!</definedName>
    <definedName name="_________________DAT10">#REF!</definedName>
    <definedName name="_________________DAT11" localSheetId="12">#REF!</definedName>
    <definedName name="_________________DAT11" localSheetId="6">#REF!</definedName>
    <definedName name="_________________DAT11">#REF!</definedName>
    <definedName name="_________________DAT12" localSheetId="12">#REF!</definedName>
    <definedName name="_________________DAT12" localSheetId="6">#REF!</definedName>
    <definedName name="_________________DAT12">#REF!</definedName>
    <definedName name="_________________DAT13" localSheetId="12">#REF!</definedName>
    <definedName name="_________________DAT13" localSheetId="6">#REF!</definedName>
    <definedName name="_________________DAT13">#REF!</definedName>
    <definedName name="_________________DAT14">NA()</definedName>
    <definedName name="_________________DAT15">NA()</definedName>
    <definedName name="_________________DAT16">NA()</definedName>
    <definedName name="_________________DAT17">NA()</definedName>
    <definedName name="_________________DAT18">NA()</definedName>
    <definedName name="_________________DAT19">NA()</definedName>
    <definedName name="_________________DAT2" localSheetId="12">#REF!</definedName>
    <definedName name="_________________DAT2" localSheetId="6">#REF!</definedName>
    <definedName name="_________________DAT2">#REF!</definedName>
    <definedName name="_________________DAT20">NA()</definedName>
    <definedName name="_________________DAT21">NA()</definedName>
    <definedName name="_________________DAT22">NA()</definedName>
    <definedName name="_________________DAT23">NA()</definedName>
    <definedName name="_________________DAT24" localSheetId="12">#REF!</definedName>
    <definedName name="_________________DAT24" localSheetId="6">#REF!</definedName>
    <definedName name="_________________DAT24">#REF!</definedName>
    <definedName name="_________________DAT3" localSheetId="12">#REF!</definedName>
    <definedName name="_________________DAT3" localSheetId="6">#REF!</definedName>
    <definedName name="_________________DAT3">#REF!</definedName>
    <definedName name="_________________DAT4" localSheetId="12">#REF!</definedName>
    <definedName name="_________________DAT4" localSheetId="6">#REF!</definedName>
    <definedName name="_________________DAT4">#REF!</definedName>
    <definedName name="_________________DAT5" localSheetId="12">#REF!</definedName>
    <definedName name="_________________DAT5" localSheetId="6">#REF!</definedName>
    <definedName name="_________________DAT5">#REF!</definedName>
    <definedName name="_________________DAT6" localSheetId="12">#REF!</definedName>
    <definedName name="_________________DAT6" localSheetId="6">#REF!</definedName>
    <definedName name="_________________DAT6">#REF!</definedName>
    <definedName name="_________________DAT7" localSheetId="12">#REF!</definedName>
    <definedName name="_________________DAT7" localSheetId="6">#REF!</definedName>
    <definedName name="_________________DAT7">#REF!</definedName>
    <definedName name="_________________DAT8" localSheetId="12">#REF!</definedName>
    <definedName name="_________________DAT8" localSheetId="6">#REF!</definedName>
    <definedName name="_________________DAT8">#REF!</definedName>
    <definedName name="_________________DAT9" localSheetId="12">#REF!</definedName>
    <definedName name="_________________DAT9" localSheetId="6">#REF!</definedName>
    <definedName name="_________________DAT9">#REF!</definedName>
    <definedName name="________________dat01">NA()</definedName>
    <definedName name="________________DAT1">NA()</definedName>
    <definedName name="________________DAT10">NA()</definedName>
    <definedName name="________________DAT11">NA()</definedName>
    <definedName name="________________DAT12">NA()</definedName>
    <definedName name="________________DAT13">NA()</definedName>
    <definedName name="________________DAT14">NA()</definedName>
    <definedName name="________________DAT15">NA()</definedName>
    <definedName name="________________DAT16">NA()</definedName>
    <definedName name="________________DAT17">NA()</definedName>
    <definedName name="________________DAT18">NA()</definedName>
    <definedName name="________________DAT19">NA()</definedName>
    <definedName name="________________DAT2">NA()</definedName>
    <definedName name="________________DAT20">NA()</definedName>
    <definedName name="________________DAT21">NA()</definedName>
    <definedName name="________________DAT22">NA()</definedName>
    <definedName name="________________DAT23">NA()</definedName>
    <definedName name="________________DAT24" localSheetId="12">#REF!</definedName>
    <definedName name="________________DAT24" localSheetId="6">#REF!</definedName>
    <definedName name="________________DAT24">#REF!</definedName>
    <definedName name="________________DAT3">NA()</definedName>
    <definedName name="________________DAT4">NA()</definedName>
    <definedName name="________________DAT5">NA()</definedName>
    <definedName name="________________DAT6">NA()</definedName>
    <definedName name="________________DAT7">NA()</definedName>
    <definedName name="________________DAT8">NA()</definedName>
    <definedName name="________________DAT9">NA()</definedName>
    <definedName name="_______________dat01">NA()</definedName>
    <definedName name="_______________DAT1">NA()</definedName>
    <definedName name="_______________DAT10">NA()</definedName>
    <definedName name="_______________DAT11">NA()</definedName>
    <definedName name="_______________DAT12">NA()</definedName>
    <definedName name="_______________DAT13">NA()</definedName>
    <definedName name="_______________DAT14">NA()</definedName>
    <definedName name="_______________DAT15">NA()</definedName>
    <definedName name="_______________DAT16">NA()</definedName>
    <definedName name="_______________DAT17">NA()</definedName>
    <definedName name="_______________DAT18">NA()</definedName>
    <definedName name="_______________DAT19">NA()</definedName>
    <definedName name="_______________DAT2">NA()</definedName>
    <definedName name="_______________DAT20">NA()</definedName>
    <definedName name="_______________DAT21">NA()</definedName>
    <definedName name="_______________DAT22">NA()</definedName>
    <definedName name="_______________DAT23">NA()</definedName>
    <definedName name="_______________DAT24" localSheetId="12">#REF!</definedName>
    <definedName name="_______________DAT24" localSheetId="6">#REF!</definedName>
    <definedName name="_______________DAT24">#REF!</definedName>
    <definedName name="_______________DAT3">NA()</definedName>
    <definedName name="_______________DAT4">NA()</definedName>
    <definedName name="_______________DAT5">NA()</definedName>
    <definedName name="_______________DAT6">NA()</definedName>
    <definedName name="_______________DAT7">NA()</definedName>
    <definedName name="_______________DAT8">NA()</definedName>
    <definedName name="_______________DAT9">NA()</definedName>
    <definedName name="______________dat01">NA()</definedName>
    <definedName name="______________DAT1">NA()</definedName>
    <definedName name="______________DAT10">NA()</definedName>
    <definedName name="______________DAT11">NA()</definedName>
    <definedName name="______________DAT12">NA()</definedName>
    <definedName name="______________DAT13">NA()</definedName>
    <definedName name="______________DAT14">NA()</definedName>
    <definedName name="______________DAT15">NA()</definedName>
    <definedName name="______________DAT16">NA()</definedName>
    <definedName name="______________DAT17">NA()</definedName>
    <definedName name="______________DAT18">NA()</definedName>
    <definedName name="______________DAT19">NA()</definedName>
    <definedName name="______________DAT2">NA()</definedName>
    <definedName name="______________DAT20">NA()</definedName>
    <definedName name="______________DAT21">NA()</definedName>
    <definedName name="______________DAT22">NA()</definedName>
    <definedName name="______________DAT23">NA()</definedName>
    <definedName name="______________DAT24" localSheetId="12">#REF!</definedName>
    <definedName name="______________DAT24" localSheetId="6">#REF!</definedName>
    <definedName name="______________DAT24">#REF!</definedName>
    <definedName name="______________DAT3">NA()</definedName>
    <definedName name="______________DAT4">NA()</definedName>
    <definedName name="______________DAT5">NA()</definedName>
    <definedName name="______________DAT6">NA()</definedName>
    <definedName name="______________DAT7">NA()</definedName>
    <definedName name="______________DAT8">NA()</definedName>
    <definedName name="______________DAT9">NA()</definedName>
    <definedName name="_____________dat01">NA()</definedName>
    <definedName name="_____________DAT1">NA()</definedName>
    <definedName name="_____________DAT10">NA()</definedName>
    <definedName name="_____________DAT11">NA()</definedName>
    <definedName name="_____________DAT12">NA()</definedName>
    <definedName name="_____________DAT13">NA()</definedName>
    <definedName name="_____________DAT14">NA()</definedName>
    <definedName name="_____________DAT15">NA()</definedName>
    <definedName name="_____________DAT16">NA()</definedName>
    <definedName name="_____________DAT17">NA()</definedName>
    <definedName name="_____________DAT18">NA()</definedName>
    <definedName name="_____________DAT19">NA()</definedName>
    <definedName name="_____________DAT2">NA()</definedName>
    <definedName name="_____________DAT20">NA()</definedName>
    <definedName name="_____________DAT21">NA()</definedName>
    <definedName name="_____________DAT22">NA()</definedName>
    <definedName name="_____________DAT23">NA()</definedName>
    <definedName name="_____________DAT24" localSheetId="12">#REF!</definedName>
    <definedName name="_____________DAT24" localSheetId="6">#REF!</definedName>
    <definedName name="_____________DAT24">#REF!</definedName>
    <definedName name="_____________DAT3">NA()</definedName>
    <definedName name="_____________DAT4">NA()</definedName>
    <definedName name="_____________DAT5">NA()</definedName>
    <definedName name="_____________DAT6">NA()</definedName>
    <definedName name="_____________DAT7">NA()</definedName>
    <definedName name="_____________DAT8">NA()</definedName>
    <definedName name="_____________DAT9">NA()</definedName>
    <definedName name="____________dat01">NA()</definedName>
    <definedName name="____________DAT1">NA()</definedName>
    <definedName name="____________DAT10">NA()</definedName>
    <definedName name="____________DAT11">NA()</definedName>
    <definedName name="____________DAT12">NA()</definedName>
    <definedName name="____________DAT13">NA()</definedName>
    <definedName name="____________DAT14">NA()</definedName>
    <definedName name="____________DAT15">NA()</definedName>
    <definedName name="____________DAT16">NA()</definedName>
    <definedName name="____________DAT17">NA()</definedName>
    <definedName name="____________DAT18">NA()</definedName>
    <definedName name="____________DAT19">NA()</definedName>
    <definedName name="____________DAT2">NA()</definedName>
    <definedName name="____________DAT20">NA()</definedName>
    <definedName name="____________DAT21">NA()</definedName>
    <definedName name="____________DAT22">NA()</definedName>
    <definedName name="____________DAT23">NA()</definedName>
    <definedName name="____________DAT24" localSheetId="12">#REF!</definedName>
    <definedName name="____________DAT24" localSheetId="6">#REF!</definedName>
    <definedName name="____________DAT24">#REF!</definedName>
    <definedName name="____________DAT3">NA()</definedName>
    <definedName name="____________DAT4">NA()</definedName>
    <definedName name="____________DAT5">NA()</definedName>
    <definedName name="____________DAT6">NA()</definedName>
    <definedName name="____________DAT7">NA()</definedName>
    <definedName name="____________DAT8">NA()</definedName>
    <definedName name="____________DAT9">NA()</definedName>
    <definedName name="___________dat01">NA()</definedName>
    <definedName name="___________DAT1">NA()</definedName>
    <definedName name="___________DAT10">NA()</definedName>
    <definedName name="___________DAT11">NA()</definedName>
    <definedName name="___________DAT12">NA()</definedName>
    <definedName name="___________DAT13">NA()</definedName>
    <definedName name="___________DAT14">NA()</definedName>
    <definedName name="___________DAT15">NA()</definedName>
    <definedName name="___________DAT16">NA()</definedName>
    <definedName name="___________DAT17">NA()</definedName>
    <definedName name="___________DAT18">NA()</definedName>
    <definedName name="___________DAT19">NA()</definedName>
    <definedName name="___________DAT2">NA()</definedName>
    <definedName name="___________DAT20">NA()</definedName>
    <definedName name="___________DAT21">NA()</definedName>
    <definedName name="___________DAT22">NA()</definedName>
    <definedName name="___________DAT23">NA()</definedName>
    <definedName name="___________DAT24" localSheetId="12">#REF!</definedName>
    <definedName name="___________DAT24" localSheetId="6">#REF!</definedName>
    <definedName name="___________DAT24">#REF!</definedName>
    <definedName name="___________DAT3">NA()</definedName>
    <definedName name="___________DAT4">NA()</definedName>
    <definedName name="___________DAT5">NA()</definedName>
    <definedName name="___________DAT6">NA()</definedName>
    <definedName name="___________DAT7">NA()</definedName>
    <definedName name="___________DAT8">NA()</definedName>
    <definedName name="___________DAT9">NA()</definedName>
    <definedName name="__________dat01">NA()</definedName>
    <definedName name="__________DAT1">NA()</definedName>
    <definedName name="__________DAT10">NA()</definedName>
    <definedName name="__________DAT11">NA()</definedName>
    <definedName name="__________DAT12">NA()</definedName>
    <definedName name="__________DAT13">NA()</definedName>
    <definedName name="__________DAT14">NA()</definedName>
    <definedName name="__________DAT15">NA()</definedName>
    <definedName name="__________DAT16">NA()</definedName>
    <definedName name="__________DAT17">NA()</definedName>
    <definedName name="__________DAT18">NA()</definedName>
    <definedName name="__________DAT19">NA()</definedName>
    <definedName name="__________DAT2">NA()</definedName>
    <definedName name="__________DAT20">NA()</definedName>
    <definedName name="__________DAT21">NA()</definedName>
    <definedName name="__________DAT22">NA()</definedName>
    <definedName name="__________DAT23">NA()</definedName>
    <definedName name="__________DAT24" localSheetId="12">#REF!</definedName>
    <definedName name="__________DAT24" localSheetId="6">#REF!</definedName>
    <definedName name="__________DAT24">#REF!</definedName>
    <definedName name="__________DAT3">NA()</definedName>
    <definedName name="__________DAT4">NA()</definedName>
    <definedName name="__________DAT5">NA()</definedName>
    <definedName name="__________DAT6">NA()</definedName>
    <definedName name="__________DAT7">NA()</definedName>
    <definedName name="__________DAT8">NA()</definedName>
    <definedName name="__________DAT9">NA()</definedName>
    <definedName name="_________dat01">NA()</definedName>
    <definedName name="_________DAT1" localSheetId="12">#REF!</definedName>
    <definedName name="_________DAT1" localSheetId="6">#REF!</definedName>
    <definedName name="_________DAT1">#REF!</definedName>
    <definedName name="_________DAT10" localSheetId="12">#REF!</definedName>
    <definedName name="_________DAT10" localSheetId="6">#REF!</definedName>
    <definedName name="_________DAT10">#REF!</definedName>
    <definedName name="_________DAT11" localSheetId="12">#REF!</definedName>
    <definedName name="_________DAT11" localSheetId="6">#REF!</definedName>
    <definedName name="_________DAT11">#REF!</definedName>
    <definedName name="_________DAT12" localSheetId="12">#REF!</definedName>
    <definedName name="_________DAT12" localSheetId="6">#REF!</definedName>
    <definedName name="_________DAT12">#REF!</definedName>
    <definedName name="_________DAT13">NA()</definedName>
    <definedName name="_________DAT14">NA()</definedName>
    <definedName name="_________DAT15">NA()</definedName>
    <definedName name="_________DAT16">NA()</definedName>
    <definedName name="_________DAT17">NA()</definedName>
    <definedName name="_________DAT18">NA()</definedName>
    <definedName name="_________DAT19">NA()</definedName>
    <definedName name="_________DAT2" localSheetId="12">#REF!</definedName>
    <definedName name="_________DAT2" localSheetId="6">#REF!</definedName>
    <definedName name="_________DAT2">#REF!</definedName>
    <definedName name="_________DAT20">NA()</definedName>
    <definedName name="_________DAT21">NA()</definedName>
    <definedName name="_________DAT22">NA()</definedName>
    <definedName name="_________DAT23">NA()</definedName>
    <definedName name="_________DAT24" localSheetId="12">#REF!</definedName>
    <definedName name="_________DAT24" localSheetId="6">#REF!</definedName>
    <definedName name="_________DAT24">#REF!</definedName>
    <definedName name="_________DAT3" localSheetId="12">#REF!</definedName>
    <definedName name="_________DAT3" localSheetId="6">#REF!</definedName>
    <definedName name="_________DAT3">#REF!</definedName>
    <definedName name="_________DAT4" localSheetId="12">#REF!</definedName>
    <definedName name="_________DAT4" localSheetId="6">#REF!</definedName>
    <definedName name="_________DAT4">#REF!</definedName>
    <definedName name="_________DAT5" localSheetId="12">#REF!</definedName>
    <definedName name="_________DAT5" localSheetId="6">#REF!</definedName>
    <definedName name="_________DAT5">#REF!</definedName>
    <definedName name="_________DAT6" localSheetId="12">#REF!</definedName>
    <definedName name="_________DAT6" localSheetId="6">#REF!</definedName>
    <definedName name="_________DAT6">#REF!</definedName>
    <definedName name="_________DAT7" localSheetId="12">#REF!</definedName>
    <definedName name="_________DAT7" localSheetId="6">#REF!</definedName>
    <definedName name="_________DAT7">#REF!</definedName>
    <definedName name="_________DAT8" localSheetId="12">#REF!</definedName>
    <definedName name="_________DAT8" localSheetId="6">#REF!</definedName>
    <definedName name="_________DAT8">#REF!</definedName>
    <definedName name="_________DAT9" localSheetId="12">#REF!</definedName>
    <definedName name="_________DAT9" localSheetId="6">#REF!</definedName>
    <definedName name="_________DAT9">#REF!</definedName>
    <definedName name="________dat01">#N/A</definedName>
    <definedName name="________DAT1" localSheetId="12">#REF!</definedName>
    <definedName name="________DAT1" localSheetId="6">#REF!</definedName>
    <definedName name="________DAT1">#REF!</definedName>
    <definedName name="________DAT10" localSheetId="12">#REF!</definedName>
    <definedName name="________DAT10" localSheetId="6">#REF!</definedName>
    <definedName name="________DAT10">#REF!</definedName>
    <definedName name="________DAT11" localSheetId="12">#REF!</definedName>
    <definedName name="________DAT11" localSheetId="6">#REF!</definedName>
    <definedName name="________DAT11">#REF!</definedName>
    <definedName name="________DAT12" localSheetId="12">#REF!</definedName>
    <definedName name="________DAT12" localSheetId="6">#REF!</definedName>
    <definedName name="________DAT12">#REF!</definedName>
    <definedName name="________DAT13">#N/A</definedName>
    <definedName name="________DAT14">#N/A</definedName>
    <definedName name="________DAT15">#N/A</definedName>
    <definedName name="________DAT16">#N/A</definedName>
    <definedName name="________DAT17">#N/A</definedName>
    <definedName name="________DAT18">#N/A</definedName>
    <definedName name="________DAT19">#N/A</definedName>
    <definedName name="________DAT2" localSheetId="12">#REF!</definedName>
    <definedName name="________DAT2" localSheetId="6">#REF!</definedName>
    <definedName name="________DAT2">#REF!</definedName>
    <definedName name="________DAT20">#N/A</definedName>
    <definedName name="________DAT21">#N/A</definedName>
    <definedName name="________DAT22">#N/A</definedName>
    <definedName name="________DAT23">#N/A</definedName>
    <definedName name="________DAT24" localSheetId="12">#REF!</definedName>
    <definedName name="________DAT24" localSheetId="6">#REF!</definedName>
    <definedName name="________DAT24">#REF!</definedName>
    <definedName name="________DAT3" localSheetId="12">#REF!</definedName>
    <definedName name="________DAT3" localSheetId="6">#REF!</definedName>
    <definedName name="________DAT3">#REF!</definedName>
    <definedName name="________DAT4" localSheetId="12">#REF!</definedName>
    <definedName name="________DAT4" localSheetId="6">#REF!</definedName>
    <definedName name="________DAT4">#REF!</definedName>
    <definedName name="________DAT5" localSheetId="12">#REF!</definedName>
    <definedName name="________DAT5" localSheetId="6">#REF!</definedName>
    <definedName name="________DAT5">#REF!</definedName>
    <definedName name="________DAT6" localSheetId="12">#REF!</definedName>
    <definedName name="________DAT6" localSheetId="6">#REF!</definedName>
    <definedName name="________DAT6">#REF!</definedName>
    <definedName name="________DAT7" localSheetId="12">#REF!</definedName>
    <definedName name="________DAT7" localSheetId="6">#REF!</definedName>
    <definedName name="________DAT7">#REF!</definedName>
    <definedName name="________DAT8" localSheetId="12">#REF!</definedName>
    <definedName name="________DAT8" localSheetId="6">#REF!</definedName>
    <definedName name="________DAT8">#REF!</definedName>
    <definedName name="________DAT9" localSheetId="12">#REF!</definedName>
    <definedName name="________DAT9" localSheetId="6">#REF!</definedName>
    <definedName name="________DAT9">#REF!</definedName>
    <definedName name="_______dat01">#N/A</definedName>
    <definedName name="_______DAT1" localSheetId="12">#REF!</definedName>
    <definedName name="_______DAT1" localSheetId="6">#REF!</definedName>
    <definedName name="_______DAT1">#REF!</definedName>
    <definedName name="_______DAT10" localSheetId="12">#REF!</definedName>
    <definedName name="_______DAT10" localSheetId="6">#REF!</definedName>
    <definedName name="_______DAT10">#REF!</definedName>
    <definedName name="_______DAT11" localSheetId="12">#REF!</definedName>
    <definedName name="_______DAT11" localSheetId="6">#REF!</definedName>
    <definedName name="_______DAT11">#REF!</definedName>
    <definedName name="_______DAT12" localSheetId="12">#REF!</definedName>
    <definedName name="_______DAT12" localSheetId="6">#REF!</definedName>
    <definedName name="_______DAT12">#REF!</definedName>
    <definedName name="_______DAT13">#N/A</definedName>
    <definedName name="_______DAT14">#N/A</definedName>
    <definedName name="_______DAT15">#N/A</definedName>
    <definedName name="_______DAT16">#N/A</definedName>
    <definedName name="_______DAT17">#N/A</definedName>
    <definedName name="_______DAT18">#N/A</definedName>
    <definedName name="_______DAT19">#N/A</definedName>
    <definedName name="_______DAT2" localSheetId="12">#REF!</definedName>
    <definedName name="_______DAT2" localSheetId="6">#REF!</definedName>
    <definedName name="_______DAT2">#REF!</definedName>
    <definedName name="_______DAT20">#N/A</definedName>
    <definedName name="_______DAT21">#N/A</definedName>
    <definedName name="_______DAT22">#N/A</definedName>
    <definedName name="_______DAT23">#N/A</definedName>
    <definedName name="_______DAT24" localSheetId="12">#REF!</definedName>
    <definedName name="_______DAT24" localSheetId="6">#REF!</definedName>
    <definedName name="_______DAT24">#REF!</definedName>
    <definedName name="_______DAT3" localSheetId="12">#REF!</definedName>
    <definedName name="_______DAT3" localSheetId="6">#REF!</definedName>
    <definedName name="_______DAT3">#REF!</definedName>
    <definedName name="_______DAT4" localSheetId="12">#REF!</definedName>
    <definedName name="_______DAT4" localSheetId="6">#REF!</definedName>
    <definedName name="_______DAT4">#REF!</definedName>
    <definedName name="_______DAT5" localSheetId="12">#REF!</definedName>
    <definedName name="_______DAT5" localSheetId="6">#REF!</definedName>
    <definedName name="_______DAT5">#REF!</definedName>
    <definedName name="_______DAT6" localSheetId="12">#REF!</definedName>
    <definedName name="_______DAT6" localSheetId="6">#REF!</definedName>
    <definedName name="_______DAT6">#REF!</definedName>
    <definedName name="_______DAT7" localSheetId="12">#REF!</definedName>
    <definedName name="_______DAT7" localSheetId="6">#REF!</definedName>
    <definedName name="_______DAT7">#REF!</definedName>
    <definedName name="_______DAT8" localSheetId="12">#REF!</definedName>
    <definedName name="_______DAT8" localSheetId="6">#REF!</definedName>
    <definedName name="_______DAT8">#REF!</definedName>
    <definedName name="_______DAT9" localSheetId="12">#REF!</definedName>
    <definedName name="_______DAT9" localSheetId="6">#REF!</definedName>
    <definedName name="_______DAT9">#REF!</definedName>
    <definedName name="______dat01">#N/A</definedName>
    <definedName name="______DAT1" localSheetId="12">#REF!</definedName>
    <definedName name="______DAT1" localSheetId="6">#REF!</definedName>
    <definedName name="______DAT1">#REF!</definedName>
    <definedName name="______DAT10" localSheetId="12">#REF!</definedName>
    <definedName name="______DAT10" localSheetId="6">#REF!</definedName>
    <definedName name="______DAT10">#REF!</definedName>
    <definedName name="______DAT11" localSheetId="12">#REF!</definedName>
    <definedName name="______DAT11" localSheetId="6">#REF!</definedName>
    <definedName name="______DAT11">#REF!</definedName>
    <definedName name="______DAT12" localSheetId="12">#REF!</definedName>
    <definedName name="______DAT12" localSheetId="6">#REF!</definedName>
    <definedName name="______DAT12">#REF!</definedName>
    <definedName name="______DAT13">#N/A</definedName>
    <definedName name="______DAT14">#N/A</definedName>
    <definedName name="______DAT15">#N/A</definedName>
    <definedName name="______DAT16">#N/A</definedName>
    <definedName name="______DAT17">#N/A</definedName>
    <definedName name="______DAT18">#N/A</definedName>
    <definedName name="______DAT19">#N/A</definedName>
    <definedName name="______DAT2" localSheetId="12">#REF!</definedName>
    <definedName name="______DAT2" localSheetId="6">#REF!</definedName>
    <definedName name="______DAT2">#REF!</definedName>
    <definedName name="______DAT20">#N/A</definedName>
    <definedName name="______DAT21">#N/A</definedName>
    <definedName name="______DAT22">#N/A</definedName>
    <definedName name="______DAT23">#N/A</definedName>
    <definedName name="______DAT24" localSheetId="12">#REF!</definedName>
    <definedName name="______DAT24" localSheetId="6">#REF!</definedName>
    <definedName name="______DAT24">#REF!</definedName>
    <definedName name="______DAT3" localSheetId="12">#REF!</definedName>
    <definedName name="______DAT3" localSheetId="6">#REF!</definedName>
    <definedName name="______DAT3">#REF!</definedName>
    <definedName name="______DAT4" localSheetId="12">#REF!</definedName>
    <definedName name="______DAT4" localSheetId="6">#REF!</definedName>
    <definedName name="______DAT4">#REF!</definedName>
    <definedName name="______DAT5" localSheetId="12">#REF!</definedName>
    <definedName name="______DAT5" localSheetId="6">#REF!</definedName>
    <definedName name="______DAT5">#REF!</definedName>
    <definedName name="______DAT6" localSheetId="12">#REF!</definedName>
    <definedName name="______DAT6" localSheetId="6">#REF!</definedName>
    <definedName name="______DAT6">#REF!</definedName>
    <definedName name="______DAT7" localSheetId="12">#REF!</definedName>
    <definedName name="______DAT7" localSheetId="6">#REF!</definedName>
    <definedName name="______DAT7">#REF!</definedName>
    <definedName name="______DAT8" localSheetId="12">#REF!</definedName>
    <definedName name="______DAT8" localSheetId="6">#REF!</definedName>
    <definedName name="______DAT8">#REF!</definedName>
    <definedName name="______DAT9" localSheetId="12">#REF!</definedName>
    <definedName name="______DAT9" localSheetId="6">#REF!</definedName>
    <definedName name="______DAT9">#REF!</definedName>
    <definedName name="_____dat01">NA()</definedName>
    <definedName name="_____DAT1" localSheetId="12">#REF!</definedName>
    <definedName name="_____DAT1" localSheetId="6">#REF!</definedName>
    <definedName name="_____DAT1">#REF!</definedName>
    <definedName name="_____DAT10" localSheetId="12">#REF!</definedName>
    <definedName name="_____DAT10" localSheetId="6">#REF!</definedName>
    <definedName name="_____DAT10">#REF!</definedName>
    <definedName name="_____DAT11" localSheetId="12">#REF!</definedName>
    <definedName name="_____DAT11" localSheetId="6">#REF!</definedName>
    <definedName name="_____DAT11">#REF!</definedName>
    <definedName name="_____DAT12" localSheetId="12">#REF!</definedName>
    <definedName name="_____DAT12" localSheetId="6">#REF!</definedName>
    <definedName name="_____DAT12">#REF!</definedName>
    <definedName name="_____DAT13" localSheetId="12">#REF!</definedName>
    <definedName name="_____DAT13" localSheetId="6">#REF!</definedName>
    <definedName name="_____DAT13">#REF!</definedName>
    <definedName name="_____DAT14">NA()</definedName>
    <definedName name="_____DAT15">NA()</definedName>
    <definedName name="_____DAT16">NA()</definedName>
    <definedName name="_____DAT17">NA()</definedName>
    <definedName name="_____DAT18">NA()</definedName>
    <definedName name="_____DAT19">NA()</definedName>
    <definedName name="_____DAT2" localSheetId="12">#REF!</definedName>
    <definedName name="_____DAT2" localSheetId="6">#REF!</definedName>
    <definedName name="_____DAT2">#REF!</definedName>
    <definedName name="_____DAT20">NA()</definedName>
    <definedName name="_____DAT21">NA()</definedName>
    <definedName name="_____DAT22">NA()</definedName>
    <definedName name="_____DAT23">NA()</definedName>
    <definedName name="_____DAT24" localSheetId="12">#REF!</definedName>
    <definedName name="_____DAT24" localSheetId="6">#REF!</definedName>
    <definedName name="_____DAT24">#REF!</definedName>
    <definedName name="_____DAT3" localSheetId="12">#REF!</definedName>
    <definedName name="_____DAT3" localSheetId="6">#REF!</definedName>
    <definedName name="_____DAT3">#REF!</definedName>
    <definedName name="_____DAT4" localSheetId="12">#REF!</definedName>
    <definedName name="_____DAT4" localSheetId="6">#REF!</definedName>
    <definedName name="_____DAT4">#REF!</definedName>
    <definedName name="_____DAT5" localSheetId="12">#REF!</definedName>
    <definedName name="_____DAT5" localSheetId="6">#REF!</definedName>
    <definedName name="_____DAT5">#REF!</definedName>
    <definedName name="_____DAT6" localSheetId="12">#REF!</definedName>
    <definedName name="_____DAT6" localSheetId="6">#REF!</definedName>
    <definedName name="_____DAT6">#REF!</definedName>
    <definedName name="_____DAT7" localSheetId="12">#REF!</definedName>
    <definedName name="_____DAT7" localSheetId="6">#REF!</definedName>
    <definedName name="_____DAT7">#REF!</definedName>
    <definedName name="_____DAT8" localSheetId="12">#REF!</definedName>
    <definedName name="_____DAT8" localSheetId="6">#REF!</definedName>
    <definedName name="_____DAT8">#REF!</definedName>
    <definedName name="_____DAT9" localSheetId="12">#REF!</definedName>
    <definedName name="_____DAT9" localSheetId="6">#REF!</definedName>
    <definedName name="_____DAT9">#REF!</definedName>
    <definedName name="____dat01">NA()</definedName>
    <definedName name="____DAT1" localSheetId="12">#REF!</definedName>
    <definedName name="____DAT1" localSheetId="6">#REF!</definedName>
    <definedName name="____DAT1">#REF!</definedName>
    <definedName name="____DAT10" localSheetId="12">#REF!</definedName>
    <definedName name="____DAT10" localSheetId="6">#REF!</definedName>
    <definedName name="____DAT10">#REF!</definedName>
    <definedName name="____DAT11" localSheetId="12">#REF!</definedName>
    <definedName name="____DAT11" localSheetId="6">#REF!</definedName>
    <definedName name="____DAT11">#REF!</definedName>
    <definedName name="____DAT12" localSheetId="12">#REF!</definedName>
    <definedName name="____DAT12" localSheetId="6">#REF!</definedName>
    <definedName name="____DAT12">#REF!</definedName>
    <definedName name="____DAT13" localSheetId="12">#REF!</definedName>
    <definedName name="____DAT13" localSheetId="6">#REF!</definedName>
    <definedName name="____DAT13">#REF!</definedName>
    <definedName name="____DAT14">NA()</definedName>
    <definedName name="____DAT15">NA()</definedName>
    <definedName name="____DAT16">NA()</definedName>
    <definedName name="____DAT17">NA()</definedName>
    <definedName name="____DAT18">NA()</definedName>
    <definedName name="____DAT19">NA()</definedName>
    <definedName name="____DAT2" localSheetId="12">#REF!</definedName>
    <definedName name="____DAT2" localSheetId="6">#REF!</definedName>
    <definedName name="____DAT2">#REF!</definedName>
    <definedName name="____DAT20">NA()</definedName>
    <definedName name="____DAT21">NA()</definedName>
    <definedName name="____DAT22">NA()</definedName>
    <definedName name="____DAT23">NA()</definedName>
    <definedName name="____DAT24" localSheetId="12">#REF!</definedName>
    <definedName name="____DAT24" localSheetId="6">#REF!</definedName>
    <definedName name="____DAT24">#REF!</definedName>
    <definedName name="____DAT3" localSheetId="12">#REF!</definedName>
    <definedName name="____DAT3" localSheetId="6">#REF!</definedName>
    <definedName name="____DAT3">#REF!</definedName>
    <definedName name="____DAT4" localSheetId="12">#REF!</definedName>
    <definedName name="____DAT4" localSheetId="6">#REF!</definedName>
    <definedName name="____DAT4">#REF!</definedName>
    <definedName name="____DAT5" localSheetId="12">#REF!</definedName>
    <definedName name="____DAT5" localSheetId="6">#REF!</definedName>
    <definedName name="____DAT5">#REF!</definedName>
    <definedName name="____DAT6" localSheetId="12">#REF!</definedName>
    <definedName name="____DAT6" localSheetId="6">#REF!</definedName>
    <definedName name="____DAT6">#REF!</definedName>
    <definedName name="____DAT7" localSheetId="12">#REF!</definedName>
    <definedName name="____DAT7" localSheetId="6">#REF!</definedName>
    <definedName name="____DAT7">#REF!</definedName>
    <definedName name="____DAT8" localSheetId="12">#REF!</definedName>
    <definedName name="____DAT8" localSheetId="6">#REF!</definedName>
    <definedName name="____DAT8">#REF!</definedName>
    <definedName name="____DAT9" localSheetId="12">#REF!</definedName>
    <definedName name="____DAT9" localSheetId="6">#REF!</definedName>
    <definedName name="____DAT9">#REF!</definedName>
    <definedName name="____xlnm.Print_Area_1">#N/A</definedName>
    <definedName name="____xlnm.Print_Area_3">#N/A</definedName>
    <definedName name="____xlnm.Print_Area_5">#N/A</definedName>
    <definedName name="___1Print_Areayy\_h_mmPM" localSheetId="12">#REF!,#REF!</definedName>
    <definedName name="___1Print_Areayy\_h_mmPM" localSheetId="6">#REF!,#REF!</definedName>
    <definedName name="___1Print_Areayy\_h_mmPM" localSheetId="0">#REF!,#REF!</definedName>
    <definedName name="___1Print_Areayy\_h_mmPM">#REF!,#REF!</definedName>
    <definedName name="___dat01">#N/A</definedName>
    <definedName name="___DAT1" localSheetId="12">#REF!</definedName>
    <definedName name="___DAT1" localSheetId="6">#REF!</definedName>
    <definedName name="___DAT1">#REF!</definedName>
    <definedName name="___DAT10" localSheetId="12">#REF!</definedName>
    <definedName name="___DAT10" localSheetId="6">#REF!</definedName>
    <definedName name="___DAT10">#REF!</definedName>
    <definedName name="___DAT11" localSheetId="12">#REF!</definedName>
    <definedName name="___DAT11" localSheetId="6">#REF!</definedName>
    <definedName name="___DAT11">#REF!</definedName>
    <definedName name="___DAT12" localSheetId="12">#REF!</definedName>
    <definedName name="___DAT12" localSheetId="6">#REF!</definedName>
    <definedName name="___DAT12">#REF!</definedName>
    <definedName name="___DAT13" localSheetId="12">#REF!</definedName>
    <definedName name="___DAT13" localSheetId="6">#REF!</definedName>
    <definedName name="___DAT13">#REF!</definedName>
    <definedName name="___DAT14">#N/A</definedName>
    <definedName name="___DAT15">#N/A</definedName>
    <definedName name="___DAT16">#N/A</definedName>
    <definedName name="___DAT17">#N/A</definedName>
    <definedName name="___DAT18">#N/A</definedName>
    <definedName name="___DAT19">#N/A</definedName>
    <definedName name="___DAT2" localSheetId="12">#REF!</definedName>
    <definedName name="___DAT2" localSheetId="6">#REF!</definedName>
    <definedName name="___DAT2">#REF!</definedName>
    <definedName name="___DAT20">#N/A</definedName>
    <definedName name="___DAT21">#N/A</definedName>
    <definedName name="___DAT22">#N/A</definedName>
    <definedName name="___DAT23">#N/A</definedName>
    <definedName name="___DAT24" localSheetId="12">#REF!</definedName>
    <definedName name="___DAT24" localSheetId="6">#REF!</definedName>
    <definedName name="___DAT24">#REF!</definedName>
    <definedName name="___DAT3" localSheetId="12">#REF!</definedName>
    <definedName name="___DAT3" localSheetId="6">#REF!</definedName>
    <definedName name="___DAT3">#REF!</definedName>
    <definedName name="___DAT4" localSheetId="12">#REF!</definedName>
    <definedName name="___DAT4" localSheetId="6">#REF!</definedName>
    <definedName name="___DAT4">#REF!</definedName>
    <definedName name="___DAT5" localSheetId="12">#REF!</definedName>
    <definedName name="___DAT5" localSheetId="6">#REF!</definedName>
    <definedName name="___DAT5">#REF!</definedName>
    <definedName name="___DAT6" localSheetId="12">#REF!</definedName>
    <definedName name="___DAT6" localSheetId="6">#REF!</definedName>
    <definedName name="___DAT6">#REF!</definedName>
    <definedName name="___DAT7" localSheetId="12">#REF!</definedName>
    <definedName name="___DAT7" localSheetId="6">#REF!</definedName>
    <definedName name="___DAT7">#REF!</definedName>
    <definedName name="___DAT8" localSheetId="12">#REF!</definedName>
    <definedName name="___DAT8" localSheetId="6">#REF!</definedName>
    <definedName name="___DAT8">#REF!</definedName>
    <definedName name="___DAT9" localSheetId="12">#REF!</definedName>
    <definedName name="___DAT9" localSheetId="6">#REF!</definedName>
    <definedName name="___DAT9">#REF!</definedName>
    <definedName name="___xlnm.Print_Area_1" localSheetId="12">#REF!</definedName>
    <definedName name="___xlnm.Print_Area_1" localSheetId="6">#REF!</definedName>
    <definedName name="___xlnm.Print_Area_1">#REF!</definedName>
    <definedName name="___xlnm.Print_Area_2" localSheetId="12">#REF!</definedName>
    <definedName name="___xlnm.Print_Area_2" localSheetId="6">#REF!</definedName>
    <definedName name="___xlnm.Print_Area_2">#REF!</definedName>
    <definedName name="___xlnm.Print_Area_3" localSheetId="12">#REF!</definedName>
    <definedName name="___xlnm.Print_Area_3" localSheetId="6">#REF!</definedName>
    <definedName name="___xlnm.Print_Area_3">#REF!</definedName>
    <definedName name="___xlnm.Print_Area_5">#N/A</definedName>
    <definedName name="___xlnm.Print_Area_7">#N/A</definedName>
    <definedName name="___xlnm.Print_Titles" localSheetId="12">#REF!</definedName>
    <definedName name="___xlnm.Print_Titles" localSheetId="6">#REF!</definedName>
    <definedName name="___xlnm.Print_Titles">#REF!</definedName>
    <definedName name="___xlnm.Print_Titles_2">#N/A</definedName>
    <definedName name="___xlnm.Print_Titles_4" localSheetId="12">#REF!</definedName>
    <definedName name="___xlnm.Print_Titles_4" localSheetId="6">#REF!</definedName>
    <definedName name="___xlnm.Print_Titles_4">#REF!</definedName>
    <definedName name="__1Print_Areayy\_h_mmPM" localSheetId="12">#REF!,#REF!</definedName>
    <definedName name="__1Print_Areayy\_h_mmPM" localSheetId="6">#REF!,#REF!</definedName>
    <definedName name="__1Print_Areayy\_h_mmPM">#REF!,#REF!</definedName>
    <definedName name="__dat01">NA()</definedName>
    <definedName name="__DAT1">"#REF!"</definedName>
    <definedName name="__DAT1_1">"#REF!"</definedName>
    <definedName name="__DAT10">"#REF!"</definedName>
    <definedName name="__DAT10_1">"#REF!"</definedName>
    <definedName name="__DAT11">"#REF!"</definedName>
    <definedName name="__DAT11_1">"#REF!"</definedName>
    <definedName name="__DAT12" localSheetId="12">#REF!</definedName>
    <definedName name="__DAT12" localSheetId="6">#REF!</definedName>
    <definedName name="__DAT12">#REF!</definedName>
    <definedName name="__DAT13" localSheetId="12">#REF!</definedName>
    <definedName name="__DAT13" localSheetId="6">#REF!</definedName>
    <definedName name="__DAT13">#REF!</definedName>
    <definedName name="__DAT14">NA()</definedName>
    <definedName name="__DAT15">NA()</definedName>
    <definedName name="__DAT16">NA()</definedName>
    <definedName name="__DAT17">NA()</definedName>
    <definedName name="__DAT18">NA()</definedName>
    <definedName name="__DAT19">NA()</definedName>
    <definedName name="__DAT2">"#REF!"</definedName>
    <definedName name="__DAT2_1">"#REF!"</definedName>
    <definedName name="__DAT20">NA()</definedName>
    <definedName name="__DAT21">NA()</definedName>
    <definedName name="__DAT22">NA()</definedName>
    <definedName name="__DAT23">NA()</definedName>
    <definedName name="__DAT24" localSheetId="12">#REF!</definedName>
    <definedName name="__DAT24" localSheetId="6">#REF!</definedName>
    <definedName name="__DAT24">#REF!</definedName>
    <definedName name="__DAT3">"#REF!"</definedName>
    <definedName name="__DAT3_1">"#REF!"</definedName>
    <definedName name="__DAT4">"#REF!"</definedName>
    <definedName name="__DAT4_1">"#REF!"</definedName>
    <definedName name="__DAT5">"#REF!"</definedName>
    <definedName name="__DAT5_1">"#REF!"</definedName>
    <definedName name="__DAT6">"#REF!"</definedName>
    <definedName name="__DAT6_1">"#REF!"</definedName>
    <definedName name="__DAT7">"#REF!"</definedName>
    <definedName name="__DAT7_1">"#REF!"</definedName>
    <definedName name="__DAT8">"#REF!"</definedName>
    <definedName name="__DAT8_1">"#REF!"</definedName>
    <definedName name="__DAT9">"#REF!"</definedName>
    <definedName name="__DAT9_1">"#REF!"</definedName>
    <definedName name="__FDS_HYPERLINK_TOGGLE_STATE__">"ON"</definedName>
    <definedName name="__xlnm.Print_Area_1" localSheetId="12">#REF!</definedName>
    <definedName name="__xlnm.Print_Area_1" localSheetId="6">#REF!</definedName>
    <definedName name="__xlnm.Print_Area_1">#REF!</definedName>
    <definedName name="__xlnm.Print_Area_1_4">"#REF!"</definedName>
    <definedName name="__xlnm.Print_Area_1_5">"#REF!"</definedName>
    <definedName name="__xlnm.Print_Area_2" localSheetId="12">#REF!</definedName>
    <definedName name="__xlnm.Print_Area_2" localSheetId="6">#REF!</definedName>
    <definedName name="__xlnm.Print_Area_2">#REF!</definedName>
    <definedName name="__xlnm.Print_Area_2_4">"#REF!"</definedName>
    <definedName name="__xlnm.Print_Area_2_5">"#REF!"</definedName>
    <definedName name="__xlnm.Print_Area_3" localSheetId="12">#REF!</definedName>
    <definedName name="__xlnm.Print_Area_3" localSheetId="6">#REF!</definedName>
    <definedName name="__xlnm.Print_Area_3">#REF!</definedName>
    <definedName name="__xlnm.Print_Area_3_4">"#REF!"</definedName>
    <definedName name="__xlnm.Print_Area_3_5">"#REF!"</definedName>
    <definedName name="__xlnm.Print_Area_4">#N/A</definedName>
    <definedName name="__xlnm.Print_Area_5" localSheetId="12">#REF!</definedName>
    <definedName name="__xlnm.Print_Area_5" localSheetId="6">#REF!</definedName>
    <definedName name="__xlnm.Print_Area_5">#REF!</definedName>
    <definedName name="__xlnm.Print_Area_5_4">"#REF!"</definedName>
    <definedName name="__xlnm.Print_Area_5_5">"#REF!"</definedName>
    <definedName name="__xlnm.Print_Area_6">#N/A</definedName>
    <definedName name="__xlnm.Print_Area_7" localSheetId="12">#REF!</definedName>
    <definedName name="__xlnm.Print_Area_7" localSheetId="6">#REF!</definedName>
    <definedName name="__xlnm.Print_Area_7">#REF!</definedName>
    <definedName name="__xlnm.Print_Area_9">#N/A</definedName>
    <definedName name="__xlnm.Print_Titles">"#N/A"</definedName>
    <definedName name="__xlnm.Print_Titles_2" localSheetId="12">#REF!</definedName>
    <definedName name="__xlnm.Print_Titles_2" localSheetId="6">#REF!</definedName>
    <definedName name="__xlnm.Print_Titles_2">#REF!</definedName>
    <definedName name="__xlnm.Print_Titles_4">"#REF!"</definedName>
    <definedName name="__xlnm.Print_Titles_5">"#REF!"</definedName>
    <definedName name="_02701001_____ท่อเหล็กหล่อพร้อมอุปกรณ์ท่อ_ศก.80_มม.__M" localSheetId="12">#REF!</definedName>
    <definedName name="_02701001_____ท่อเหล็กหล่อพร้อมอุปกรณ์ท่อ_ศก.80_มม.__M" localSheetId="6">#REF!</definedName>
    <definedName name="_02701001_____ท่อเหล็กหล่อพร้อมอุปกรณ์ท่อ_ศก.80_มม.__M">#REF!</definedName>
    <definedName name="_1_______Print_Areayy\_h_mmPM" localSheetId="12">#REF!,#REF!</definedName>
    <definedName name="_1_______Print_Areayy\_h_mmPM" localSheetId="6">#REF!,#REF!</definedName>
    <definedName name="_1_______Print_Areayy\_h_mmPM">#REF!,#REF!</definedName>
    <definedName name="_1_____DAT1_1" localSheetId="12">#REF!</definedName>
    <definedName name="_1_____DAT1_1" localSheetId="6">#REF!</definedName>
    <definedName name="_1_____DAT1_1">#REF!</definedName>
    <definedName name="_1___Excel_BuiltIn__FilterDatabase_2_1_1" localSheetId="12">#REF!</definedName>
    <definedName name="_1___Excel_BuiltIn__FilterDatabase_2_1_1" localSheetId="6">#REF!</definedName>
    <definedName name="_1___Excel_BuiltIn__FilterDatabase_2_1_1">#REF!</definedName>
    <definedName name="_1_A_1">"#REF!"</definedName>
    <definedName name="_1_a_1_1">"#REF!"</definedName>
    <definedName name="_1_A_1_1_1" localSheetId="12">#REF!</definedName>
    <definedName name="_1_A_1_1_1" localSheetId="6">#REF!</definedName>
    <definedName name="_1_A_1_1_1">#REF!</definedName>
    <definedName name="_10_____DAT1_2" localSheetId="12">#REF!</definedName>
    <definedName name="_10_____DAT1_2" localSheetId="6">#REF!</definedName>
    <definedName name="_10_____DAT1_2">#REF!</definedName>
    <definedName name="_100_____DAT4_1" localSheetId="12">#REF!</definedName>
    <definedName name="_100_____DAT4_1" localSheetId="6">#REF!</definedName>
    <definedName name="_100_____DAT4_1">#REF!</definedName>
    <definedName name="_1000Bond_AvailEnd_8">[1]EXRPTS!$R$13</definedName>
    <definedName name="_1001CC_1">[2]Tariff!$G$39</definedName>
    <definedName name="_1002CC_2">[2]Tariff!$G$39</definedName>
    <definedName name="_1003CC_3">[3]Tariff!$G$39</definedName>
    <definedName name="_1004CC_4">[3]Tariff!$G$39</definedName>
    <definedName name="_1005CC_5">[2]Tariff!$G$39</definedName>
    <definedName name="_1006CC_6">[2]Tariff!$G$39</definedName>
    <definedName name="_1007CC_7">[2]Tariff!$G$39</definedName>
    <definedName name="_1008CC_8">[2]Tariff!$G$39</definedName>
    <definedName name="_1009CC_SGD_1">[2]Tariff!$G$41</definedName>
    <definedName name="_101_____DAT4_10" localSheetId="12">#REF!</definedName>
    <definedName name="_101_____DAT4_10" localSheetId="6">#REF!</definedName>
    <definedName name="_101_____DAT4_10">#REF!</definedName>
    <definedName name="_1010CC_SGD_2">[2]Tariff!$G$41</definedName>
    <definedName name="_1011CC_SGD_3">[3]Tariff!$G$41</definedName>
    <definedName name="_1012CC_SGD_4">[3]Tariff!$G$41</definedName>
    <definedName name="_1013CC_SGD_5">[2]Tariff!$G$41</definedName>
    <definedName name="_1014CC_SGD_6">[2]Tariff!$G$41</definedName>
    <definedName name="_1015CC_SGD_7">[2]Tariff!$G$41</definedName>
    <definedName name="_1016CC_SGD_8">[2]Tariff!$G$41</definedName>
    <definedName name="_1017CC_USD_1">[2]Tariff!$G$40</definedName>
    <definedName name="_1018CC_USD_2">[2]Tariff!$G$40</definedName>
    <definedName name="_1019CC_USD_3">[3]Tariff!$G$40</definedName>
    <definedName name="_102_____DAT4_11" localSheetId="12">#REF!</definedName>
    <definedName name="_102_____DAT4_11" localSheetId="6">#REF!</definedName>
    <definedName name="_102_____DAT4_11">#REF!</definedName>
    <definedName name="_1020CC_USD_4">[3]Tariff!$G$40</definedName>
    <definedName name="_1021CC_USD_5">[2]Tariff!$G$40</definedName>
    <definedName name="_1022CC_USD_6">[2]Tariff!$G$40</definedName>
    <definedName name="_1023CC_USD_7">[2]Tariff!$G$40</definedName>
    <definedName name="_1024CC_USD_8">[2]Tariff!$G$40</definedName>
    <definedName name="_1025cca_1" localSheetId="12">#REF!</definedName>
    <definedName name="_1025cca_1" localSheetId="6">#REF!</definedName>
    <definedName name="_1025cca_1">#REF!</definedName>
    <definedName name="_1026cca_10" localSheetId="12">#REF!</definedName>
    <definedName name="_1026cca_10" localSheetId="6">#REF!</definedName>
    <definedName name="_1026cca_10">#REF!</definedName>
    <definedName name="_1027cca_11" localSheetId="12">#REF!</definedName>
    <definedName name="_1027cca_11" localSheetId="6">#REF!</definedName>
    <definedName name="_1027cca_11">#REF!</definedName>
    <definedName name="_1028cca_12" localSheetId="12">#REF!</definedName>
    <definedName name="_1028cca_12" localSheetId="6">#REF!</definedName>
    <definedName name="_1028cca_12">#REF!</definedName>
    <definedName name="_1029cca_13" localSheetId="12">#REF!</definedName>
    <definedName name="_1029cca_13" localSheetId="6">#REF!</definedName>
    <definedName name="_1029cca_13">#REF!</definedName>
    <definedName name="_102DAT13_2">NA()</definedName>
    <definedName name="_103_____DAT4_12" localSheetId="12">#REF!</definedName>
    <definedName name="_103_____DAT4_12" localSheetId="6">#REF!</definedName>
    <definedName name="_103_____DAT4_12">#REF!</definedName>
    <definedName name="_1030cca_14" localSheetId="12">#REF!</definedName>
    <definedName name="_1030cca_14" localSheetId="6">#REF!</definedName>
    <definedName name="_1030cca_14">#REF!</definedName>
    <definedName name="_1031cca_15" localSheetId="12">#REF!</definedName>
    <definedName name="_1031cca_15" localSheetId="6">#REF!</definedName>
    <definedName name="_1031cca_15">#REF!</definedName>
    <definedName name="_1032cca_16" localSheetId="12">#REF!</definedName>
    <definedName name="_1032cca_16" localSheetId="6">#REF!</definedName>
    <definedName name="_1032cca_16">#REF!</definedName>
    <definedName name="_1033cca_17" localSheetId="12">#REF!</definedName>
    <definedName name="_1033cca_17" localSheetId="6">#REF!</definedName>
    <definedName name="_1033cca_17">#REF!</definedName>
    <definedName name="_1034cca_2" localSheetId="12">#REF!</definedName>
    <definedName name="_1034cca_2" localSheetId="6">#REF!</definedName>
    <definedName name="_1034cca_2">#REF!</definedName>
    <definedName name="_1035cca_3">"#REF!"</definedName>
    <definedName name="_1036cca_4" localSheetId="12">#REF!</definedName>
    <definedName name="_1036cca_4" localSheetId="6">#REF!</definedName>
    <definedName name="_1036cca_4">#REF!</definedName>
    <definedName name="_1037cca_5" localSheetId="12">#REF!</definedName>
    <definedName name="_1037cca_5" localSheetId="6">#REF!</definedName>
    <definedName name="_1037cca_5">#REF!</definedName>
    <definedName name="_1038cca_6">"#REF!"</definedName>
    <definedName name="_1039cca_7">"#REF!"</definedName>
    <definedName name="_104_____DAT4_13" localSheetId="12">#REF!</definedName>
    <definedName name="_104_____DAT4_13" localSheetId="6">#REF!</definedName>
    <definedName name="_104_____DAT4_13">#REF!</definedName>
    <definedName name="_1040cca_8" localSheetId="12">#REF!</definedName>
    <definedName name="_1040cca_8" localSheetId="6">#REF!</definedName>
    <definedName name="_1040cca_8">#REF!</definedName>
    <definedName name="_1041cca_9" localSheetId="12">#REF!</definedName>
    <definedName name="_1041cca_9" localSheetId="6">#REF!</definedName>
    <definedName name="_1041cca_9">#REF!</definedName>
    <definedName name="_1042cctr_1">'[4]BA-CCA-Region'!$C$2:$C$51</definedName>
    <definedName name="_1043cctr_10">'[5]BA-CCA-Region'!$C$2:$C$51</definedName>
    <definedName name="_1044cctr_11">'[6]BA-CCA-Region'!$C$2:$C$51</definedName>
    <definedName name="_1045cctr_12">'[7]BA-CCA-Region'!$C$2:$C$51</definedName>
    <definedName name="_1046cctr_13">'[7]BA-CCA-Region'!$C$2:$C$51</definedName>
    <definedName name="_1047cctr_14">'[6]BA-CCA-Region'!$C$2:$C$51</definedName>
    <definedName name="_1048cctr_15">'[6]BA-CCA-Region'!$C$2:$C$51</definedName>
    <definedName name="_1049cctr_16">'[7]BA-CCA-Region'!$C$2:$C$51</definedName>
    <definedName name="_105_____DAT4_2" localSheetId="12">#REF!</definedName>
    <definedName name="_105_____DAT4_2" localSheetId="6">#REF!</definedName>
    <definedName name="_105_____DAT4_2">#REF!</definedName>
    <definedName name="_1050cctr_17">'[8]BA-CCA-Region'!$C$2:$C$51</definedName>
    <definedName name="_1051cctr_2">'[9]BA-CCA-Region'!$C$2:$C$51</definedName>
    <definedName name="_1052cctr_3">NA()</definedName>
    <definedName name="_1053cctr_4">'[5]BA-CCA-Region'!$C$2:$C$51</definedName>
    <definedName name="_1054cctr_5">'[10]BA-CCA-Region'!$C$2:$C$51</definedName>
    <definedName name="_1055cctr_6">NA()</definedName>
    <definedName name="_1056cctr_7">NA()</definedName>
    <definedName name="_1057cctr_8">'[11]BA-CCA-Region'!$C$2:$C$51</definedName>
    <definedName name="_1058cctr_9">'[11]BA-CCA-Region'!$C$2:$C$51</definedName>
    <definedName name="_1059CommComplete_1">[12]Assm!$D$8</definedName>
    <definedName name="_105DAT2_2">NA()</definedName>
    <definedName name="_106_____DAT4_3">"#REF!"</definedName>
    <definedName name="_1060CommComplete_2">[12]Assm!$D$8</definedName>
    <definedName name="_1061CommComplete_3">[13]Assm!$D$8</definedName>
    <definedName name="_1062CommComplete_4">[13]Assm!$D$8</definedName>
    <definedName name="_1063CommComplete_5">[12]Assm!$D$8</definedName>
    <definedName name="_1064CommComplete_6">[12]Assm!$D$8</definedName>
    <definedName name="_1065CommComplete_7">[12]Assm!$D$8</definedName>
    <definedName name="_1066CommComplete_8">[12]Assm!$D$8</definedName>
    <definedName name="_1067ConstEnd_1">[1]EXRPTS!$D$10</definedName>
    <definedName name="_1068ConstEnd_2">[1]EXRPTS!$D$10</definedName>
    <definedName name="_1069ConstEnd_3">[14]EXRPTS!$D$10</definedName>
    <definedName name="_107_____DAT4_4" localSheetId="12">#REF!</definedName>
    <definedName name="_107_____DAT4_4" localSheetId="6">#REF!</definedName>
    <definedName name="_107_____DAT4_4">#REF!</definedName>
    <definedName name="_1070ConstEnd_4">[14]EXRPTS!$D$10</definedName>
    <definedName name="_1071ConstEnd_5">[1]EXRPTS!$D$10</definedName>
    <definedName name="_1072ConstEnd_6">[1]EXRPTS!$D$10</definedName>
    <definedName name="_1073ConstEnd_7">[1]EXRPTS!$D$10</definedName>
    <definedName name="_1074ConstEnd_8">[1]EXRPTS!$D$10</definedName>
    <definedName name="_1075ConstMo_1">[1]EXRPTS!$D$9</definedName>
    <definedName name="_1076ConstMo_2">[1]EXRPTS!$D$9</definedName>
    <definedName name="_1077ConstMo_3">[14]EXRPTS!$D$9</definedName>
    <definedName name="_1078ConstMo_4">[14]EXRPTS!$D$9</definedName>
    <definedName name="_1079ConstMo_5">[1]EXRPTS!$D$9</definedName>
    <definedName name="_108_____DAT4_5">"#REF!"</definedName>
    <definedName name="_1080ConstMo_6">[1]EXRPTS!$D$9</definedName>
    <definedName name="_1081ConstMo_7">[1]EXRPTS!$D$9</definedName>
    <definedName name="_1082ConstMo_8">[1]EXRPTS!$D$9</definedName>
    <definedName name="_1083Cover_1" localSheetId="12">#REF!</definedName>
    <definedName name="_1083Cover_1" localSheetId="6">#REF!</definedName>
    <definedName name="_1083Cover_1">#REF!</definedName>
    <definedName name="_1084Cover_10" localSheetId="12">#REF!</definedName>
    <definedName name="_1084Cover_10" localSheetId="6">#REF!</definedName>
    <definedName name="_1084Cover_10">#REF!</definedName>
    <definedName name="_1085Cover_11" localSheetId="12">#REF!</definedName>
    <definedName name="_1085Cover_11" localSheetId="6">#REF!</definedName>
    <definedName name="_1085Cover_11">#REF!</definedName>
    <definedName name="_1086Cover_12" localSheetId="12">#REF!</definedName>
    <definedName name="_1086Cover_12" localSheetId="6">#REF!</definedName>
    <definedName name="_1086Cover_12">#REF!</definedName>
    <definedName name="_1087Cover_13" localSheetId="12">#REF!</definedName>
    <definedName name="_1087Cover_13" localSheetId="6">#REF!</definedName>
    <definedName name="_1087Cover_13">#REF!</definedName>
    <definedName name="_1088Cover_14" localSheetId="12">#REF!</definedName>
    <definedName name="_1088Cover_14" localSheetId="6">#REF!</definedName>
    <definedName name="_1088Cover_14">#REF!</definedName>
    <definedName name="_1089Cover_15" localSheetId="12">#REF!</definedName>
    <definedName name="_1089Cover_15" localSheetId="6">#REF!</definedName>
    <definedName name="_1089Cover_15">#REF!</definedName>
    <definedName name="_108DAT3_2">NA()</definedName>
    <definedName name="_109_____DAT4_6">"#REF!"</definedName>
    <definedName name="_1090Cover_16" localSheetId="12">#REF!</definedName>
    <definedName name="_1090Cover_16" localSheetId="6">#REF!</definedName>
    <definedName name="_1090Cover_16">#REF!</definedName>
    <definedName name="_1091Cover_17" localSheetId="12">#REF!</definedName>
    <definedName name="_1091Cover_17" localSheetId="6">#REF!</definedName>
    <definedName name="_1091Cover_17">#REF!</definedName>
    <definedName name="_1092Cover_2" localSheetId="12">#REF!</definedName>
    <definedName name="_1092Cover_2" localSheetId="6">#REF!</definedName>
    <definedName name="_1092Cover_2">#REF!</definedName>
    <definedName name="_1093Cover_3">"#REF!"</definedName>
    <definedName name="_1094Cover_4" localSheetId="12">#REF!</definedName>
    <definedName name="_1094Cover_4" localSheetId="6">#REF!</definedName>
    <definedName name="_1094Cover_4">#REF!</definedName>
    <definedName name="_1095Cover_5" localSheetId="12">#REF!</definedName>
    <definedName name="_1095Cover_5" localSheetId="6">#REF!</definedName>
    <definedName name="_1095Cover_5">#REF!</definedName>
    <definedName name="_1096Cover_6">"#REF!"</definedName>
    <definedName name="_1097Cover_7">"#REF!"</definedName>
    <definedName name="_1098Cover_8" localSheetId="12">#REF!</definedName>
    <definedName name="_1098Cover_8" localSheetId="6">#REF!</definedName>
    <definedName name="_1098Cover_8">#REF!</definedName>
    <definedName name="_1099Cover_9" localSheetId="12">#REF!</definedName>
    <definedName name="_1099Cover_9" localSheetId="6">#REF!</definedName>
    <definedName name="_1099Cover_9">#REF!</definedName>
    <definedName name="_11_____DAT1_3">"#REF!"</definedName>
    <definedName name="_110_____DAT4_7" localSheetId="12">#REF!</definedName>
    <definedName name="_110_____DAT4_7" localSheetId="6">#REF!</definedName>
    <definedName name="_110_____DAT4_7">#REF!</definedName>
    <definedName name="_1100Debt_Start_1_1" localSheetId="12">[1]EXRPTS!#REF!</definedName>
    <definedName name="_1100Debt_Start_1_1" localSheetId="6">[1]EXRPTS!#REF!</definedName>
    <definedName name="_1100Debt_Start_1_1">[1]EXRPTS!#REF!</definedName>
    <definedName name="_1101Debt_Start_1_10" localSheetId="12">[1]EXRPTS!#REF!</definedName>
    <definedName name="_1101Debt_Start_1_10" localSheetId="6">[1]EXRPTS!#REF!</definedName>
    <definedName name="_1101Debt_Start_1_10">[1]EXRPTS!#REF!</definedName>
    <definedName name="_1102Debt_Start_1_11" localSheetId="12">[1]EXRPTS!#REF!</definedName>
    <definedName name="_1102Debt_Start_1_11" localSheetId="6">[1]EXRPTS!#REF!</definedName>
    <definedName name="_1102Debt_Start_1_11">[1]EXRPTS!#REF!</definedName>
    <definedName name="_1103Debt_Start_1_12" localSheetId="12">[1]EXRPTS!#REF!</definedName>
    <definedName name="_1103Debt_Start_1_12" localSheetId="6">[1]EXRPTS!#REF!</definedName>
    <definedName name="_1103Debt_Start_1_12">[1]EXRPTS!#REF!</definedName>
    <definedName name="_1104Debt_Start_1_13" localSheetId="12">[1]EXRPTS!#REF!</definedName>
    <definedName name="_1104Debt_Start_1_13" localSheetId="6">[1]EXRPTS!#REF!</definedName>
    <definedName name="_1104Debt_Start_1_13">[1]EXRPTS!#REF!</definedName>
    <definedName name="_1105Debt_Start_1_14" localSheetId="12">[1]EXRPTS!#REF!</definedName>
    <definedName name="_1105Debt_Start_1_14" localSheetId="6">[1]EXRPTS!#REF!</definedName>
    <definedName name="_1105Debt_Start_1_14">[1]EXRPTS!#REF!</definedName>
    <definedName name="_1106Debt_Start_1_15" localSheetId="12">[1]EXRPTS!#REF!</definedName>
    <definedName name="_1106Debt_Start_1_15" localSheetId="6">[1]EXRPTS!#REF!</definedName>
    <definedName name="_1106Debt_Start_1_15">[1]EXRPTS!#REF!</definedName>
    <definedName name="_1107Debt_Start_1_16" localSheetId="12">[1]EXRPTS!#REF!</definedName>
    <definedName name="_1107Debt_Start_1_16" localSheetId="6">[1]EXRPTS!#REF!</definedName>
    <definedName name="_1107Debt_Start_1_16">[1]EXRPTS!#REF!</definedName>
    <definedName name="_1108Debt_Start_1_17" localSheetId="12">[1]EXRPTS!#REF!</definedName>
    <definedName name="_1108Debt_Start_1_17" localSheetId="6">[1]EXRPTS!#REF!</definedName>
    <definedName name="_1108Debt_Start_1_17">[1]EXRPTS!#REF!</definedName>
    <definedName name="_1109Debt_Start_1_18" localSheetId="12">[1]EXRPTS!#REF!</definedName>
    <definedName name="_1109Debt_Start_1_18" localSheetId="6">[1]EXRPTS!#REF!</definedName>
    <definedName name="_1109Debt_Start_1_18">[1]EXRPTS!#REF!</definedName>
    <definedName name="_111_____DAT4_8" localSheetId="12">#REF!</definedName>
    <definedName name="_111_____DAT4_8" localSheetId="6">#REF!</definedName>
    <definedName name="_111_____DAT4_8">#REF!</definedName>
    <definedName name="_1110Debt_Start_1_2" localSheetId="12">[1]EXRPTS!#REF!</definedName>
    <definedName name="_1110Debt_Start_1_2" localSheetId="6">[1]EXRPTS!#REF!</definedName>
    <definedName name="_1110Debt_Start_1_2">[1]EXRPTS!#REF!</definedName>
    <definedName name="_1111Debt_Start_1_3" localSheetId="12">[1]EXRPTS!#REF!</definedName>
    <definedName name="_1111Debt_Start_1_3" localSheetId="6">[1]EXRPTS!#REF!</definedName>
    <definedName name="_1111Debt_Start_1_3">[1]EXRPTS!#REF!</definedName>
    <definedName name="_1112Debt_Start_1_4">NA()</definedName>
    <definedName name="_1113Debt_Start_1_5" localSheetId="12">[1]EXRPTS!#REF!</definedName>
    <definedName name="_1113Debt_Start_1_5" localSheetId="6">[1]EXRPTS!#REF!</definedName>
    <definedName name="_1113Debt_Start_1_5">[1]EXRPTS!#REF!</definedName>
    <definedName name="_1114Debt_Start_1_6" localSheetId="12">[1]EXRPTS!#REF!</definedName>
    <definedName name="_1114Debt_Start_1_6" localSheetId="6">[1]EXRPTS!#REF!</definedName>
    <definedName name="_1114Debt_Start_1_6">[1]EXRPTS!#REF!</definedName>
    <definedName name="_1115Debt_Start_1_7">NA()</definedName>
    <definedName name="_1116Debt_Start_1_8">NA()</definedName>
    <definedName name="_1117Debt_Start_1_9" localSheetId="12">[1]EXRPTS!#REF!</definedName>
    <definedName name="_1117Debt_Start_1_9" localSheetId="6">[1]EXRPTS!#REF!</definedName>
    <definedName name="_1117Debt_Start_1_9">[1]EXRPTS!#REF!</definedName>
    <definedName name="_1118Debt_Start_2_1" localSheetId="12">[1]EXRPTS!#REF!</definedName>
    <definedName name="_1118Debt_Start_2_1" localSheetId="6">[1]EXRPTS!#REF!</definedName>
    <definedName name="_1118Debt_Start_2_1">[1]EXRPTS!#REF!</definedName>
    <definedName name="_1119Debt_Start_2_10" localSheetId="12">[1]EXRPTS!#REF!</definedName>
    <definedName name="_1119Debt_Start_2_10" localSheetId="6">[1]EXRPTS!#REF!</definedName>
    <definedName name="_1119Debt_Start_2_10">[1]EXRPTS!#REF!</definedName>
    <definedName name="_111DAT4_2">NA()</definedName>
    <definedName name="_112_____DAT4_9" localSheetId="12">#REF!</definedName>
    <definedName name="_112_____DAT4_9" localSheetId="6">#REF!</definedName>
    <definedName name="_112_____DAT4_9">#REF!</definedName>
    <definedName name="_1120Debt_Start_2_11" localSheetId="12">[1]EXRPTS!#REF!</definedName>
    <definedName name="_1120Debt_Start_2_11" localSheetId="6">[1]EXRPTS!#REF!</definedName>
    <definedName name="_1120Debt_Start_2_11">[1]EXRPTS!#REF!</definedName>
    <definedName name="_1121Debt_Start_2_12" localSheetId="12">[1]EXRPTS!#REF!</definedName>
    <definedName name="_1121Debt_Start_2_12" localSheetId="6">[1]EXRPTS!#REF!</definedName>
    <definedName name="_1121Debt_Start_2_12">[1]EXRPTS!#REF!</definedName>
    <definedName name="_1122Debt_Start_2_13" localSheetId="12">[1]EXRPTS!#REF!</definedName>
    <definedName name="_1122Debt_Start_2_13" localSheetId="6">[1]EXRPTS!#REF!</definedName>
    <definedName name="_1122Debt_Start_2_13">[1]EXRPTS!#REF!</definedName>
    <definedName name="_1123Debt_Start_2_14" localSheetId="12">[1]EXRPTS!#REF!</definedName>
    <definedName name="_1123Debt_Start_2_14" localSheetId="6">[1]EXRPTS!#REF!</definedName>
    <definedName name="_1123Debt_Start_2_14">[1]EXRPTS!#REF!</definedName>
    <definedName name="_1124Debt_Start_2_15" localSheetId="12">[1]EXRPTS!#REF!</definedName>
    <definedName name="_1124Debt_Start_2_15" localSheetId="6">[1]EXRPTS!#REF!</definedName>
    <definedName name="_1124Debt_Start_2_15">[1]EXRPTS!#REF!</definedName>
    <definedName name="_1125Debt_Start_2_16" localSheetId="12">[1]EXRPTS!#REF!</definedName>
    <definedName name="_1125Debt_Start_2_16" localSheetId="6">[1]EXRPTS!#REF!</definedName>
    <definedName name="_1125Debt_Start_2_16">[1]EXRPTS!#REF!</definedName>
    <definedName name="_1126Debt_Start_2_17" localSheetId="12">[1]EXRPTS!#REF!</definedName>
    <definedName name="_1126Debt_Start_2_17" localSheetId="6">[1]EXRPTS!#REF!</definedName>
    <definedName name="_1126Debt_Start_2_17">[1]EXRPTS!#REF!</definedName>
    <definedName name="_1127Debt_Start_2_18" localSheetId="12">[1]EXRPTS!#REF!</definedName>
    <definedName name="_1127Debt_Start_2_18" localSheetId="6">[1]EXRPTS!#REF!</definedName>
    <definedName name="_1127Debt_Start_2_18">[1]EXRPTS!#REF!</definedName>
    <definedName name="_1128Debt_Start_2_2" localSheetId="12">[1]EXRPTS!#REF!</definedName>
    <definedName name="_1128Debt_Start_2_2" localSheetId="6">[1]EXRPTS!#REF!</definedName>
    <definedName name="_1128Debt_Start_2_2">[1]EXRPTS!#REF!</definedName>
    <definedName name="_1129Debt_Start_2_3" localSheetId="12">[1]EXRPTS!#REF!</definedName>
    <definedName name="_1129Debt_Start_2_3" localSheetId="6">[1]EXRPTS!#REF!</definedName>
    <definedName name="_1129Debt_Start_2_3">[1]EXRPTS!#REF!</definedName>
    <definedName name="_113_____DAT5_1" localSheetId="12">#REF!</definedName>
    <definedName name="_113_____DAT5_1" localSheetId="6">#REF!</definedName>
    <definedName name="_113_____DAT5_1">#REF!</definedName>
    <definedName name="_1130Debt_Start_2_4">NA()</definedName>
    <definedName name="_1131Debt_Start_2_5" localSheetId="12">[1]EXRPTS!#REF!</definedName>
    <definedName name="_1131Debt_Start_2_5" localSheetId="6">[1]EXRPTS!#REF!</definedName>
    <definedName name="_1131Debt_Start_2_5">[1]EXRPTS!#REF!</definedName>
    <definedName name="_1132Debt_Start_2_6" localSheetId="12">[1]EXRPTS!#REF!</definedName>
    <definedName name="_1132Debt_Start_2_6" localSheetId="6">[1]EXRPTS!#REF!</definedName>
    <definedName name="_1132Debt_Start_2_6">[1]EXRPTS!#REF!</definedName>
    <definedName name="_1133Debt_Start_2_7">NA()</definedName>
    <definedName name="_1134Debt_Start_2_8">NA()</definedName>
    <definedName name="_1135Debt_Start_2_9" localSheetId="12">[1]EXRPTS!#REF!</definedName>
    <definedName name="_1135Debt_Start_2_9" localSheetId="6">[1]EXRPTS!#REF!</definedName>
    <definedName name="_1135Debt_Start_2_9">[1]EXRPTS!#REF!</definedName>
    <definedName name="_1136Debt_Start_3_1" localSheetId="12">[1]EXRPTS!#REF!</definedName>
    <definedName name="_1136Debt_Start_3_1" localSheetId="6">[1]EXRPTS!#REF!</definedName>
    <definedName name="_1136Debt_Start_3_1">[1]EXRPTS!#REF!</definedName>
    <definedName name="_1137Debt_Start_3_10" localSheetId="12">[1]EXRPTS!#REF!</definedName>
    <definedName name="_1137Debt_Start_3_10" localSheetId="6">[1]EXRPTS!#REF!</definedName>
    <definedName name="_1137Debt_Start_3_10">[1]EXRPTS!#REF!</definedName>
    <definedName name="_1138Debt_Start_3_11" localSheetId="12">[1]EXRPTS!#REF!</definedName>
    <definedName name="_1138Debt_Start_3_11" localSheetId="6">[1]EXRPTS!#REF!</definedName>
    <definedName name="_1138Debt_Start_3_11">[1]EXRPTS!#REF!</definedName>
    <definedName name="_1139Debt_Start_3_12" localSheetId="12">[1]EXRPTS!#REF!</definedName>
    <definedName name="_1139Debt_Start_3_12" localSheetId="6">[1]EXRPTS!#REF!</definedName>
    <definedName name="_1139Debt_Start_3_12">[1]EXRPTS!#REF!</definedName>
    <definedName name="_114_____DAT5_10" localSheetId="12">#REF!</definedName>
    <definedName name="_114_____DAT5_10" localSheetId="6">#REF!</definedName>
    <definedName name="_114_____DAT5_10">#REF!</definedName>
    <definedName name="_1140Debt_Start_3_13" localSheetId="12">[1]EXRPTS!#REF!</definedName>
    <definedName name="_1140Debt_Start_3_13" localSheetId="6">[1]EXRPTS!#REF!</definedName>
    <definedName name="_1140Debt_Start_3_13">[1]EXRPTS!#REF!</definedName>
    <definedName name="_1141Debt_Start_3_14" localSheetId="12">[1]EXRPTS!#REF!</definedName>
    <definedName name="_1141Debt_Start_3_14" localSheetId="6">[1]EXRPTS!#REF!</definedName>
    <definedName name="_1141Debt_Start_3_14">[1]EXRPTS!#REF!</definedName>
    <definedName name="_1142Debt_Start_3_15" localSheetId="12">[1]EXRPTS!#REF!</definedName>
    <definedName name="_1142Debt_Start_3_15" localSheetId="6">[1]EXRPTS!#REF!</definedName>
    <definedName name="_1142Debt_Start_3_15">[1]EXRPTS!#REF!</definedName>
    <definedName name="_1143Debt_Start_3_16" localSheetId="12">[1]EXRPTS!#REF!</definedName>
    <definedName name="_1143Debt_Start_3_16" localSheetId="6">[1]EXRPTS!#REF!</definedName>
    <definedName name="_1143Debt_Start_3_16">[1]EXRPTS!#REF!</definedName>
    <definedName name="_1144Debt_Start_3_17" localSheetId="12">[1]EXRPTS!#REF!</definedName>
    <definedName name="_1144Debt_Start_3_17" localSheetId="6">[1]EXRPTS!#REF!</definedName>
    <definedName name="_1144Debt_Start_3_17">[1]EXRPTS!#REF!</definedName>
    <definedName name="_1145Debt_Start_3_18" localSheetId="12">[1]EXRPTS!#REF!</definedName>
    <definedName name="_1145Debt_Start_3_18" localSheetId="6">[1]EXRPTS!#REF!</definedName>
    <definedName name="_1145Debt_Start_3_18">[1]EXRPTS!#REF!</definedName>
    <definedName name="_1146Debt_Start_3_2" localSheetId="12">[1]EXRPTS!#REF!</definedName>
    <definedName name="_1146Debt_Start_3_2" localSheetId="6">[1]EXRPTS!#REF!</definedName>
    <definedName name="_1146Debt_Start_3_2">[1]EXRPTS!#REF!</definedName>
    <definedName name="_1147Debt_Start_3_3" localSheetId="12">[1]EXRPTS!#REF!</definedName>
    <definedName name="_1147Debt_Start_3_3" localSheetId="6">[1]EXRPTS!#REF!</definedName>
    <definedName name="_1147Debt_Start_3_3">[1]EXRPTS!#REF!</definedName>
    <definedName name="_1148Debt_Start_3_4">NA()</definedName>
    <definedName name="_1149Debt_Start_3_5" localSheetId="12">[1]EXRPTS!#REF!</definedName>
    <definedName name="_1149Debt_Start_3_5" localSheetId="6">[1]EXRPTS!#REF!</definedName>
    <definedName name="_1149Debt_Start_3_5">[1]EXRPTS!#REF!</definedName>
    <definedName name="_114DAT5_2">NA()</definedName>
    <definedName name="_115_____DAT5_11" localSheetId="12">#REF!</definedName>
    <definedName name="_115_____DAT5_11" localSheetId="6">#REF!</definedName>
    <definedName name="_115_____DAT5_11">#REF!</definedName>
    <definedName name="_1150Debt_Start_3_6" localSheetId="12">[1]EXRPTS!#REF!</definedName>
    <definedName name="_1150Debt_Start_3_6" localSheetId="6">[1]EXRPTS!#REF!</definedName>
    <definedName name="_1150Debt_Start_3_6">[1]EXRPTS!#REF!</definedName>
    <definedName name="_1151Debt_Start_3_7">NA()</definedName>
    <definedName name="_1152Debt_Start_3_8">NA()</definedName>
    <definedName name="_1153Debt_Start_3_9" localSheetId="12">[1]EXRPTS!#REF!</definedName>
    <definedName name="_1153Debt_Start_3_9" localSheetId="6">[1]EXRPTS!#REF!</definedName>
    <definedName name="_1153Debt_Start_3_9">[1]EXRPTS!#REF!</definedName>
    <definedName name="_1154Debt_Start_4_1" localSheetId="12">[1]EXRPTS!#REF!</definedName>
    <definedName name="_1154Debt_Start_4_1" localSheetId="6">[1]EXRPTS!#REF!</definedName>
    <definedName name="_1154Debt_Start_4_1">[1]EXRPTS!#REF!</definedName>
    <definedName name="_1155Debt_Start_4_10" localSheetId="12">[1]EXRPTS!#REF!</definedName>
    <definedName name="_1155Debt_Start_4_10" localSheetId="6">[1]EXRPTS!#REF!</definedName>
    <definedName name="_1155Debt_Start_4_10">[1]EXRPTS!#REF!</definedName>
    <definedName name="_1156Debt_Start_4_11" localSheetId="12">[1]EXRPTS!#REF!</definedName>
    <definedName name="_1156Debt_Start_4_11" localSheetId="6">[1]EXRPTS!#REF!</definedName>
    <definedName name="_1156Debt_Start_4_11">[1]EXRPTS!#REF!</definedName>
    <definedName name="_1157Debt_Start_4_12" localSheetId="12">[1]EXRPTS!#REF!</definedName>
    <definedName name="_1157Debt_Start_4_12" localSheetId="6">[1]EXRPTS!#REF!</definedName>
    <definedName name="_1157Debt_Start_4_12">[1]EXRPTS!#REF!</definedName>
    <definedName name="_1158Debt_Start_4_13" localSheetId="12">[1]EXRPTS!#REF!</definedName>
    <definedName name="_1158Debt_Start_4_13" localSheetId="6">[1]EXRPTS!#REF!</definedName>
    <definedName name="_1158Debt_Start_4_13">[1]EXRPTS!#REF!</definedName>
    <definedName name="_1159Debt_Start_4_14" localSheetId="12">[1]EXRPTS!#REF!</definedName>
    <definedName name="_1159Debt_Start_4_14" localSheetId="6">[1]EXRPTS!#REF!</definedName>
    <definedName name="_1159Debt_Start_4_14">[1]EXRPTS!#REF!</definedName>
    <definedName name="_116_____DAT5_12" localSheetId="12">#REF!</definedName>
    <definedName name="_116_____DAT5_12" localSheetId="6">#REF!</definedName>
    <definedName name="_116_____DAT5_12">#REF!</definedName>
    <definedName name="_1160Debt_Start_4_15" localSheetId="12">[1]EXRPTS!#REF!</definedName>
    <definedName name="_1160Debt_Start_4_15" localSheetId="6">[1]EXRPTS!#REF!</definedName>
    <definedName name="_1160Debt_Start_4_15">[1]EXRPTS!#REF!</definedName>
    <definedName name="_1161Debt_Start_4_16" localSheetId="12">[1]EXRPTS!#REF!</definedName>
    <definedName name="_1161Debt_Start_4_16" localSheetId="6">[1]EXRPTS!#REF!</definedName>
    <definedName name="_1161Debt_Start_4_16">[1]EXRPTS!#REF!</definedName>
    <definedName name="_1162Debt_Start_4_17" localSheetId="12">[1]EXRPTS!#REF!</definedName>
    <definedName name="_1162Debt_Start_4_17" localSheetId="6">[1]EXRPTS!#REF!</definedName>
    <definedName name="_1162Debt_Start_4_17">[1]EXRPTS!#REF!</definedName>
    <definedName name="_1163Debt_Start_4_18" localSheetId="12">[1]EXRPTS!#REF!</definedName>
    <definedName name="_1163Debt_Start_4_18" localSheetId="6">[1]EXRPTS!#REF!</definedName>
    <definedName name="_1163Debt_Start_4_18">[1]EXRPTS!#REF!</definedName>
    <definedName name="_1164Debt_Start_4_2" localSheetId="12">[1]EXRPTS!#REF!</definedName>
    <definedName name="_1164Debt_Start_4_2" localSheetId="6">[1]EXRPTS!#REF!</definedName>
    <definedName name="_1164Debt_Start_4_2">[1]EXRPTS!#REF!</definedName>
    <definedName name="_1165Debt_Start_4_3" localSheetId="12">[1]EXRPTS!#REF!</definedName>
    <definedName name="_1165Debt_Start_4_3" localSheetId="6">[1]EXRPTS!#REF!</definedName>
    <definedName name="_1165Debt_Start_4_3">[1]EXRPTS!#REF!</definedName>
    <definedName name="_1166Debt_Start_4_4">NA()</definedName>
    <definedName name="_1167Debt_Start_4_5" localSheetId="12">[1]EXRPTS!#REF!</definedName>
    <definedName name="_1167Debt_Start_4_5" localSheetId="6">[1]EXRPTS!#REF!</definedName>
    <definedName name="_1167Debt_Start_4_5">[1]EXRPTS!#REF!</definedName>
    <definedName name="_1168Debt_Start_4_6" localSheetId="12">[1]EXRPTS!#REF!</definedName>
    <definedName name="_1168Debt_Start_4_6" localSheetId="6">[1]EXRPTS!#REF!</definedName>
    <definedName name="_1168Debt_Start_4_6">[1]EXRPTS!#REF!</definedName>
    <definedName name="_1169Debt_Start_4_7">NA()</definedName>
    <definedName name="_117_____DAT5_13" localSheetId="12">#REF!</definedName>
    <definedName name="_117_____DAT5_13" localSheetId="6">#REF!</definedName>
    <definedName name="_117_____DAT5_13">#REF!</definedName>
    <definedName name="_1170Debt_Start_4_8">NA()</definedName>
    <definedName name="_1171Debt_Start_4_9" localSheetId="12">[1]EXRPTS!#REF!</definedName>
    <definedName name="_1171Debt_Start_4_9" localSheetId="6">[1]EXRPTS!#REF!</definedName>
    <definedName name="_1171Debt_Start_4_9">[1]EXRPTS!#REF!</definedName>
    <definedName name="_1172dif_1" localSheetId="12">#REF!</definedName>
    <definedName name="_1172dif_1" localSheetId="6">#REF!</definedName>
    <definedName name="_1172dif_1">#REF!</definedName>
    <definedName name="_1173dif_10" localSheetId="12">#REF!</definedName>
    <definedName name="_1173dif_10" localSheetId="6">#REF!</definedName>
    <definedName name="_1173dif_10">#REF!</definedName>
    <definedName name="_1174dif_11" localSheetId="12">#REF!</definedName>
    <definedName name="_1174dif_11" localSheetId="6">#REF!</definedName>
    <definedName name="_1174dif_11">#REF!</definedName>
    <definedName name="_1175dif_12" localSheetId="12">#REF!</definedName>
    <definedName name="_1175dif_12" localSheetId="6">#REF!</definedName>
    <definedName name="_1175dif_12">#REF!</definedName>
    <definedName name="_1176dif_13" localSheetId="12">#REF!</definedName>
    <definedName name="_1176dif_13" localSheetId="6">#REF!</definedName>
    <definedName name="_1176dif_13">#REF!</definedName>
    <definedName name="_1177dif_14" localSheetId="12">#REF!</definedName>
    <definedName name="_1177dif_14" localSheetId="6">#REF!</definedName>
    <definedName name="_1177dif_14">#REF!</definedName>
    <definedName name="_1178dif_15" localSheetId="12">#REF!</definedName>
    <definedName name="_1178dif_15" localSheetId="6">#REF!</definedName>
    <definedName name="_1178dif_15">#REF!</definedName>
    <definedName name="_1179dif_16" localSheetId="12">#REF!</definedName>
    <definedName name="_1179dif_16" localSheetId="6">#REF!</definedName>
    <definedName name="_1179dif_16">#REF!</definedName>
    <definedName name="_118_____DAT5_2" localSheetId="12">#REF!</definedName>
    <definedName name="_118_____DAT5_2" localSheetId="6">#REF!</definedName>
    <definedName name="_118_____DAT5_2">#REF!</definedName>
    <definedName name="_1180dif_17" localSheetId="12">#REF!</definedName>
    <definedName name="_1180dif_17" localSheetId="6">#REF!</definedName>
    <definedName name="_1180dif_17">#REF!</definedName>
    <definedName name="_1181dif_2" localSheetId="12">#REF!</definedName>
    <definedName name="_1181dif_2" localSheetId="6">#REF!</definedName>
    <definedName name="_1181dif_2">#REF!</definedName>
    <definedName name="_1182dif_3">"#REF!"</definedName>
    <definedName name="_1183dif_4" localSheetId="12">#REF!</definedName>
    <definedName name="_1183dif_4" localSheetId="6">#REF!</definedName>
    <definedName name="_1183dif_4">#REF!</definedName>
    <definedName name="_1184dif_5" localSheetId="12">#REF!</definedName>
    <definedName name="_1184dif_5" localSheetId="6">#REF!</definedName>
    <definedName name="_1184dif_5">#REF!</definedName>
    <definedName name="_1185dif_6">"#REF!"</definedName>
    <definedName name="_1186dif_7">"#REF!"</definedName>
    <definedName name="_1187dif_8" localSheetId="12">#REF!</definedName>
    <definedName name="_1187dif_8" localSheetId="6">#REF!</definedName>
    <definedName name="_1187dif_8">#REF!</definedName>
    <definedName name="_1188dif_9" localSheetId="12">#REF!</definedName>
    <definedName name="_1188dif_9" localSheetId="6">#REF!</definedName>
    <definedName name="_1188dif_9">#REF!</definedName>
    <definedName name="_1189diff_1" localSheetId="12">#REF!</definedName>
    <definedName name="_1189diff_1" localSheetId="6">#REF!</definedName>
    <definedName name="_1189diff_1">#REF!</definedName>
    <definedName name="_119_____DAT5_3">"#REF!"</definedName>
    <definedName name="_1190diff_10" localSheetId="12">#REF!</definedName>
    <definedName name="_1190diff_10" localSheetId="6">#REF!</definedName>
    <definedName name="_1190diff_10">#REF!</definedName>
    <definedName name="_1191diff_11" localSheetId="12">#REF!</definedName>
    <definedName name="_1191diff_11" localSheetId="6">#REF!</definedName>
    <definedName name="_1191diff_11">#REF!</definedName>
    <definedName name="_1192diff_12" localSheetId="12">#REF!</definedName>
    <definedName name="_1192diff_12" localSheetId="6">#REF!</definedName>
    <definedName name="_1192diff_12">#REF!</definedName>
    <definedName name="_1193diff_13" localSheetId="12">#REF!</definedName>
    <definedName name="_1193diff_13" localSheetId="6">#REF!</definedName>
    <definedName name="_1193diff_13">#REF!</definedName>
    <definedName name="_1194diff_14" localSheetId="12">#REF!</definedName>
    <definedName name="_1194diff_14" localSheetId="6">#REF!</definedName>
    <definedName name="_1194diff_14">#REF!</definedName>
    <definedName name="_1195diff_15" localSheetId="12">#REF!</definedName>
    <definedName name="_1195diff_15" localSheetId="6">#REF!</definedName>
    <definedName name="_1195diff_15">#REF!</definedName>
    <definedName name="_1196diff_16" localSheetId="12">#REF!</definedName>
    <definedName name="_1196diff_16" localSheetId="6">#REF!</definedName>
    <definedName name="_1196diff_16">#REF!</definedName>
    <definedName name="_1197diff_17" localSheetId="12">#REF!</definedName>
    <definedName name="_1197diff_17" localSheetId="6">#REF!</definedName>
    <definedName name="_1197diff_17">#REF!</definedName>
    <definedName name="_1198diff_2" localSheetId="12">#REF!</definedName>
    <definedName name="_1198diff_2" localSheetId="6">#REF!</definedName>
    <definedName name="_1198diff_2">#REF!</definedName>
    <definedName name="_1199diff_3">"#REF!"</definedName>
    <definedName name="_12_____DAT1_4" localSheetId="12">#REF!</definedName>
    <definedName name="_12_____DAT1_4" localSheetId="6">#REF!</definedName>
    <definedName name="_12_____DAT1_4">#REF!</definedName>
    <definedName name="_120_____DAT5_4" localSheetId="12">#REF!</definedName>
    <definedName name="_120_____DAT5_4" localSheetId="6">#REF!</definedName>
    <definedName name="_120_____DAT5_4">#REF!</definedName>
    <definedName name="_1200diff_4" localSheetId="12">#REF!</definedName>
    <definedName name="_1200diff_4" localSheetId="6">#REF!</definedName>
    <definedName name="_1200diff_4">#REF!</definedName>
    <definedName name="_1201diff_5" localSheetId="12">#REF!</definedName>
    <definedName name="_1201diff_5" localSheetId="6">#REF!</definedName>
    <definedName name="_1201diff_5">#REF!</definedName>
    <definedName name="_1202diff_6">"#REF!"</definedName>
    <definedName name="_1203diff_7">"#REF!"</definedName>
    <definedName name="_1204diff_8" localSheetId="12">#REF!</definedName>
    <definedName name="_1204diff_8" localSheetId="6">#REF!</definedName>
    <definedName name="_1204diff_8">#REF!</definedName>
    <definedName name="_1205diff_9" localSheetId="12">#REF!</definedName>
    <definedName name="_1205diff_9" localSheetId="6">#REF!</definedName>
    <definedName name="_1205diff_9">#REF!</definedName>
    <definedName name="_1206DSRA_1">[1]EXRPTS!$D$43</definedName>
    <definedName name="_1207DSRA_2">[1]EXRPTS!$D$43</definedName>
    <definedName name="_1208DSRA_3">[14]EXRPTS!$D$43</definedName>
    <definedName name="_1209DSRA_4">[14]EXRPTS!$D$43</definedName>
    <definedName name="_120DAT6_2">NA()</definedName>
    <definedName name="_121_____DAT5_5">"#REF!"</definedName>
    <definedName name="_1210DSRA_5">[1]EXRPTS!$D$43</definedName>
    <definedName name="_1211DSRA_6">[1]EXRPTS!$D$43</definedName>
    <definedName name="_1212DSRA_7">[1]EXRPTS!$D$43</definedName>
    <definedName name="_1213DSRA_8">[1]EXRPTS!$D$43</definedName>
    <definedName name="_1214ECA_1">[1]EXRPTS!$Q$10</definedName>
    <definedName name="_1215ECA_2">[1]EXRPTS!$Q$10</definedName>
    <definedName name="_1216ECA_3">[14]EXRPTS!$Q$10</definedName>
    <definedName name="_1217ECA_4">[14]EXRPTS!$Q$10</definedName>
    <definedName name="_1218ECA_5">[1]EXRPTS!$Q$10</definedName>
    <definedName name="_1219ECA_6">[1]EXRPTS!$Q$10</definedName>
    <definedName name="_122_____DAT5_6">"#REF!"</definedName>
    <definedName name="_1220ECA_7">[1]EXRPTS!$Q$10</definedName>
    <definedName name="_1221ECA_8">[1]EXRPTS!$Q$10</definedName>
    <definedName name="_1222ECA_Commit_1">[12]Assm!$B$89</definedName>
    <definedName name="_1223ECA_Commit_2">[12]Assm!$B$89</definedName>
    <definedName name="_1224ECA_Commit_3">[13]Assm!$B$89</definedName>
    <definedName name="_1225ECA_Commit_4">[13]Assm!$B$89</definedName>
    <definedName name="_1226ECA_Commit_5">[12]Assm!$B$89</definedName>
    <definedName name="_1227ECA_Commit_6">[12]Assm!$B$89</definedName>
    <definedName name="_1228ECA_Commit_7">[12]Assm!$B$89</definedName>
    <definedName name="_1229ECA_Commit_8">[12]Assm!$B$89</definedName>
    <definedName name="_123_____DAT5_7" localSheetId="12">#REF!</definedName>
    <definedName name="_123_____DAT5_7" localSheetId="6">#REF!</definedName>
    <definedName name="_123_____DAT5_7">#REF!</definedName>
    <definedName name="_1230ECA_EvailEnd_1">[1]EXRPTS!$Q$13</definedName>
    <definedName name="_1231ECA_EvailEnd_2">[1]EXRPTS!$Q$13</definedName>
    <definedName name="_1232ECA_EvailEnd_3">[14]EXRPTS!$Q$13</definedName>
    <definedName name="_1233ECA_EvailEnd_4">[14]EXRPTS!$Q$13</definedName>
    <definedName name="_1234ECA_EvailEnd_5">[1]EXRPTS!$Q$13</definedName>
    <definedName name="_1235ECA_EvailEnd_6">[1]EXRPTS!$Q$13</definedName>
    <definedName name="_1236ECA_EvailEnd_7">[1]EXRPTS!$Q$13</definedName>
    <definedName name="_1237ECA_EvailEnd_8">[1]EXRPTS!$Q$13</definedName>
    <definedName name="_1238End_1">[1]EXRPTS!$D$13</definedName>
    <definedName name="_1239End_2">[1]EXRPTS!$D$13</definedName>
    <definedName name="_124_____DAT5_8" localSheetId="12">#REF!</definedName>
    <definedName name="_124_____DAT5_8" localSheetId="6">#REF!</definedName>
    <definedName name="_124_____DAT5_8">#REF!</definedName>
    <definedName name="_1240End_3">[14]EXRPTS!$D$13</definedName>
    <definedName name="_1241End_4">[14]EXRPTS!$D$13</definedName>
    <definedName name="_1242End_5">[1]EXRPTS!$D$13</definedName>
    <definedName name="_1243End_6">[1]EXRPTS!$D$13</definedName>
    <definedName name="_1244End_7">[1]EXRPTS!$D$13</definedName>
    <definedName name="_1245End_8">[1]EXRPTS!$D$13</definedName>
    <definedName name="_1246End_Year_1">[1]EXRPTS!$D$12</definedName>
    <definedName name="_1247End_Year_2">[1]EXRPTS!$D$12</definedName>
    <definedName name="_1248End_Year_3">[14]EXRPTS!$D$12</definedName>
    <definedName name="_1249End_Year_4">[14]EXRPTS!$D$12</definedName>
    <definedName name="_125_____DAT5_9" localSheetId="12">#REF!</definedName>
    <definedName name="_125_____DAT5_9" localSheetId="6">#REF!</definedName>
    <definedName name="_125_____DAT5_9">#REF!</definedName>
    <definedName name="_1250End_Year_5">[1]EXRPTS!$D$12</definedName>
    <definedName name="_1251End_Year_6">[1]EXRPTS!$D$12</definedName>
    <definedName name="_1252End_Year_7">[1]EXRPTS!$D$12</definedName>
    <definedName name="_1253End_Year_8">[1]EXRPTS!$D$12</definedName>
    <definedName name="_1254EquityRatio_1">[1]EXRPTS!$Q$42</definedName>
    <definedName name="_1255EquityRatio_2">[1]EXRPTS!$Q$42</definedName>
    <definedName name="_1256EquityRatio_3">[14]EXRPTS!$Q$42</definedName>
    <definedName name="_1257EquityRatio_4">[14]EXRPTS!$Q$42</definedName>
    <definedName name="_1258EquityRatio_5">[1]EXRPTS!$Q$42</definedName>
    <definedName name="_1259EquityRatio_6">[1]EXRPTS!$Q$42</definedName>
    <definedName name="_126_____DAT6_1" localSheetId="12">#REF!</definedName>
    <definedName name="_126_____DAT6_1" localSheetId="6">#REF!</definedName>
    <definedName name="_126_____DAT6_1">#REF!</definedName>
    <definedName name="_1260EquityRatio_7">[1]EXRPTS!$Q$42</definedName>
    <definedName name="_1261EquityRatio_8">[1]EXRPTS!$Q$42</definedName>
    <definedName name="_1262Excel_BuiltIn_Print_Titles_14">NA()</definedName>
    <definedName name="_1263Format_1" localSheetId="12">#REF!</definedName>
    <definedName name="_1263Format_1" localSheetId="6">#REF!</definedName>
    <definedName name="_1263Format_1">#REF!</definedName>
    <definedName name="_1264Format_10" localSheetId="12">#REF!</definedName>
    <definedName name="_1264Format_10" localSheetId="6">#REF!</definedName>
    <definedName name="_1264Format_10">#REF!</definedName>
    <definedName name="_1265Format_11" localSheetId="12">#REF!</definedName>
    <definedName name="_1265Format_11" localSheetId="6">#REF!</definedName>
    <definedName name="_1265Format_11">#REF!</definedName>
    <definedName name="_1266Format_12" localSheetId="12">#REF!</definedName>
    <definedName name="_1266Format_12" localSheetId="6">#REF!</definedName>
    <definedName name="_1266Format_12">#REF!</definedName>
    <definedName name="_1267Format_13" localSheetId="12">#REF!</definedName>
    <definedName name="_1267Format_13" localSheetId="6">#REF!</definedName>
    <definedName name="_1267Format_13">#REF!</definedName>
    <definedName name="_1268Format_14" localSheetId="12">#REF!</definedName>
    <definedName name="_1268Format_14" localSheetId="6">#REF!</definedName>
    <definedName name="_1268Format_14">#REF!</definedName>
    <definedName name="_1269Format_15" localSheetId="12">#REF!</definedName>
    <definedName name="_1269Format_15" localSheetId="6">#REF!</definedName>
    <definedName name="_1269Format_15">#REF!</definedName>
    <definedName name="_126DAT7_2">NA()</definedName>
    <definedName name="_127_____DAT6_10" localSheetId="12">#REF!</definedName>
    <definedName name="_127_____DAT6_10" localSheetId="6">#REF!</definedName>
    <definedName name="_127_____DAT6_10">#REF!</definedName>
    <definedName name="_1270Format_16" localSheetId="12">#REF!</definedName>
    <definedName name="_1270Format_16" localSheetId="6">#REF!</definedName>
    <definedName name="_1270Format_16">#REF!</definedName>
    <definedName name="_1271Format_17" localSheetId="12">#REF!</definedName>
    <definedName name="_1271Format_17" localSheetId="6">#REF!</definedName>
    <definedName name="_1271Format_17">#REF!</definedName>
    <definedName name="_1272Format_2" localSheetId="12">#REF!</definedName>
    <definedName name="_1272Format_2" localSheetId="6">#REF!</definedName>
    <definedName name="_1272Format_2">#REF!</definedName>
    <definedName name="_1273Format_3">"#REF!"</definedName>
    <definedName name="_1274Format_4" localSheetId="12">#REF!</definedName>
    <definedName name="_1274Format_4" localSheetId="6">#REF!</definedName>
    <definedName name="_1274Format_4">#REF!</definedName>
    <definedName name="_1275Format_5" localSheetId="12">#REF!</definedName>
    <definedName name="_1275Format_5" localSheetId="6">#REF!</definedName>
    <definedName name="_1275Format_5">#REF!</definedName>
    <definedName name="_1276Format_6">"#REF!"</definedName>
    <definedName name="_1277Format_7">"#REF!"</definedName>
    <definedName name="_1278Format_8" localSheetId="12">#REF!</definedName>
    <definedName name="_1278Format_8" localSheetId="6">#REF!</definedName>
    <definedName name="_1278Format_8">#REF!</definedName>
    <definedName name="_1279Format_9" localSheetId="12">#REF!</definedName>
    <definedName name="_1279Format_9" localSheetId="6">#REF!</definedName>
    <definedName name="_1279Format_9">#REF!</definedName>
    <definedName name="_128_____DAT6_11" localSheetId="12">#REF!</definedName>
    <definedName name="_128_____DAT6_11" localSheetId="6">#REF!</definedName>
    <definedName name="_128_____DAT6_11">#REF!</definedName>
    <definedName name="_1280Fuel_1">[1]EXRPTS!$D$45</definedName>
    <definedName name="_1281Fuel_2">[1]EXRPTS!$D$45</definedName>
    <definedName name="_1282Fuel_3">[14]EXRPTS!$D$45</definedName>
    <definedName name="_1283Fuel_4">[14]EXRPTS!$D$45</definedName>
    <definedName name="_1284Fuel_5">[1]EXRPTS!$D$45</definedName>
    <definedName name="_1285Fuel_6">[1]EXRPTS!$D$45</definedName>
    <definedName name="_1286Fuel_7">[1]EXRPTS!$D$45</definedName>
    <definedName name="_1287Fuel_8">[1]EXRPTS!$D$45</definedName>
    <definedName name="_1288GM_1">NA()</definedName>
    <definedName name="_1289GM_2">NA()</definedName>
    <definedName name="_129_____DAT6_12" localSheetId="12">#REF!</definedName>
    <definedName name="_129_____DAT6_12" localSheetId="6">#REF!</definedName>
    <definedName name="_129_____DAT6_12">#REF!</definedName>
    <definedName name="_1290GM_3">[15]ฐานข้อมูล!$AV$2:$AV$3</definedName>
    <definedName name="_1291GM_4">[15]ฐานข้อมูล!$AV$2:$AV$3</definedName>
    <definedName name="_1292GM_5">[15]ฐานข้อมูล!$AV$2:$AV$3</definedName>
    <definedName name="_1293GM_6">[15]ฐานข้อมูล!$AV$2:$AV$3</definedName>
    <definedName name="_1294GM_7">[15]ฐานข้อมูล!$AV$2:$AV$3</definedName>
    <definedName name="_1295GM_8">[15]ฐานข้อมูล!$AV$2:$AV$3</definedName>
    <definedName name="_1296GM_9">[16]ฐานข้อมูล!$AV$2:$AV$3</definedName>
    <definedName name="_1297HedgingCount_1" localSheetId="12">#REF!</definedName>
    <definedName name="_1297HedgingCount_1" localSheetId="6">#REF!</definedName>
    <definedName name="_1297HedgingCount_1">#REF!</definedName>
    <definedName name="_1298HedgingCount_10" localSheetId="12">#REF!</definedName>
    <definedName name="_1298HedgingCount_10" localSheetId="6">#REF!</definedName>
    <definedName name="_1298HedgingCount_10">#REF!</definedName>
    <definedName name="_1299HedgingCount_11" localSheetId="12">#REF!</definedName>
    <definedName name="_1299HedgingCount_11" localSheetId="6">#REF!</definedName>
    <definedName name="_1299HedgingCount_11">#REF!</definedName>
    <definedName name="_129DAT8_2">NA()</definedName>
    <definedName name="_13_____DAT1_5" localSheetId="12">#REF!</definedName>
    <definedName name="_13_____DAT1_5" localSheetId="6">#REF!</definedName>
    <definedName name="_13_____DAT1_5">#REF!</definedName>
    <definedName name="_13_a_1" localSheetId="12">#REF!</definedName>
    <definedName name="_13_a_1" localSheetId="6">#REF!</definedName>
    <definedName name="_13_a_1">#REF!</definedName>
    <definedName name="_130_____DAT6_13" localSheetId="12">#REF!</definedName>
    <definedName name="_130_____DAT6_13" localSheetId="6">#REF!</definedName>
    <definedName name="_130_____DAT6_13">#REF!</definedName>
    <definedName name="_1300HedgingCount_12" localSheetId="12">#REF!</definedName>
    <definedName name="_1300HedgingCount_12" localSheetId="6">#REF!</definedName>
    <definedName name="_1300HedgingCount_12">#REF!</definedName>
    <definedName name="_1301HedgingCount_13" localSheetId="12">#REF!</definedName>
    <definedName name="_1301HedgingCount_13" localSheetId="6">#REF!</definedName>
    <definedName name="_1301HedgingCount_13">#REF!</definedName>
    <definedName name="_1302HedgingCount_14" localSheetId="12">#REF!</definedName>
    <definedName name="_1302HedgingCount_14" localSheetId="6">#REF!</definedName>
    <definedName name="_1302HedgingCount_14">#REF!</definedName>
    <definedName name="_1303HedgingCount_15" localSheetId="12">#REF!</definedName>
    <definedName name="_1303HedgingCount_15" localSheetId="6">#REF!</definedName>
    <definedName name="_1303HedgingCount_15">#REF!</definedName>
    <definedName name="_1304HedgingCount_16" localSheetId="12">#REF!</definedName>
    <definedName name="_1304HedgingCount_16" localSheetId="6">#REF!</definedName>
    <definedName name="_1304HedgingCount_16">#REF!</definedName>
    <definedName name="_1305HedgingCount_17" localSheetId="12">#REF!</definedName>
    <definedName name="_1305HedgingCount_17" localSheetId="6">#REF!</definedName>
    <definedName name="_1305HedgingCount_17">#REF!</definedName>
    <definedName name="_1306HedgingCount_18" localSheetId="12">#REF!</definedName>
    <definedName name="_1306HedgingCount_18" localSheetId="6">#REF!</definedName>
    <definedName name="_1306HedgingCount_18">#REF!</definedName>
    <definedName name="_1307HedgingCount_2" localSheetId="12">#REF!</definedName>
    <definedName name="_1307HedgingCount_2" localSheetId="6">#REF!</definedName>
    <definedName name="_1307HedgingCount_2">#REF!</definedName>
    <definedName name="_1308HedgingCount_3" localSheetId="12">#REF!</definedName>
    <definedName name="_1308HedgingCount_3" localSheetId="6">#REF!</definedName>
    <definedName name="_1308HedgingCount_3">#REF!</definedName>
    <definedName name="_1309HedgingCount_4">"#REF!"</definedName>
    <definedName name="_131_____DAT6_2" localSheetId="12">#REF!</definedName>
    <definedName name="_131_____DAT6_2" localSheetId="6">#REF!</definedName>
    <definedName name="_131_____DAT6_2">#REF!</definedName>
    <definedName name="_1310HedgingCount_5" localSheetId="12">#REF!</definedName>
    <definedName name="_1310HedgingCount_5" localSheetId="6">#REF!</definedName>
    <definedName name="_1310HedgingCount_5">#REF!</definedName>
    <definedName name="_1311HedgingCount_6" localSheetId="12">#REF!</definedName>
    <definedName name="_1311HedgingCount_6" localSheetId="6">#REF!</definedName>
    <definedName name="_1311HedgingCount_6">#REF!</definedName>
    <definedName name="_1312HedgingCount_7">"#REF!"</definedName>
    <definedName name="_1313HedgingCount_8">"#REF!"</definedName>
    <definedName name="_1314HedgingCount_9" localSheetId="12">#REF!</definedName>
    <definedName name="_1314HedgingCount_9" localSheetId="6">#REF!</definedName>
    <definedName name="_1314HedgingCount_9">#REF!</definedName>
    <definedName name="_1315InitialEquity_1">[1]EXRPTS!$Q$49</definedName>
    <definedName name="_1316InitialEquity_2">[1]EXRPTS!$Q$49</definedName>
    <definedName name="_1317InitialEquity_3">[14]EXRPTS!$Q$49</definedName>
    <definedName name="_1318InitialEquity_4">[14]EXRPTS!$Q$49</definedName>
    <definedName name="_1319InitialEquity_5">[1]EXRPTS!$Q$49</definedName>
    <definedName name="_132_____DAT6_3">"#REF!"</definedName>
    <definedName name="_1320InitialEquity_6">[1]EXRPTS!$Q$49</definedName>
    <definedName name="_1321InitialEquity_7">[1]EXRPTS!$Q$49</definedName>
    <definedName name="_1322InitialEquity_8">[1]EXRPTS!$Q$49</definedName>
    <definedName name="_1323LocalBond_1">[1]EXRPTS!$R$10</definedName>
    <definedName name="_1324LocalBond_2">[1]EXRPTS!$R$10</definedName>
    <definedName name="_1325LocalBond_3">[14]EXRPTS!$R$10</definedName>
    <definedName name="_1326LocalBond_4">[14]EXRPTS!$R$10</definedName>
    <definedName name="_1327LocalBond_5">[1]EXRPTS!$R$10</definedName>
    <definedName name="_1328LocalBond_6">[1]EXRPTS!$R$10</definedName>
    <definedName name="_1329LocalBond_7">[1]EXRPTS!$R$10</definedName>
    <definedName name="_132DAT9_2">NA()</definedName>
    <definedName name="_133_____DAT6_4" localSheetId="12">#REF!</definedName>
    <definedName name="_133_____DAT6_4" localSheetId="6">#REF!</definedName>
    <definedName name="_133_____DAT6_4">#REF!</definedName>
    <definedName name="_1330LocalBond_8">[1]EXRPTS!$R$10</definedName>
    <definedName name="_1331Notes_1" localSheetId="12">#REF!</definedName>
    <definedName name="_1331Notes_1" localSheetId="6">#REF!</definedName>
    <definedName name="_1331Notes_1">#REF!</definedName>
    <definedName name="_1332Notes_10" localSheetId="12">#REF!</definedName>
    <definedName name="_1332Notes_10" localSheetId="6">#REF!</definedName>
    <definedName name="_1332Notes_10">#REF!</definedName>
    <definedName name="_1333Notes_11" localSheetId="12">#REF!</definedName>
    <definedName name="_1333Notes_11" localSheetId="6">#REF!</definedName>
    <definedName name="_1333Notes_11">#REF!</definedName>
    <definedName name="_1334Notes_12" localSheetId="12">#REF!</definedName>
    <definedName name="_1334Notes_12" localSheetId="6">#REF!</definedName>
    <definedName name="_1334Notes_12">#REF!</definedName>
    <definedName name="_1335Notes_13" localSheetId="12">#REF!</definedName>
    <definedName name="_1335Notes_13" localSheetId="6">#REF!</definedName>
    <definedName name="_1335Notes_13">#REF!</definedName>
    <definedName name="_1336Notes_14" localSheetId="12">#REF!</definedName>
    <definedName name="_1336Notes_14" localSheetId="6">#REF!</definedName>
    <definedName name="_1336Notes_14">#REF!</definedName>
    <definedName name="_1337Notes_15" localSheetId="12">#REF!</definedName>
    <definedName name="_1337Notes_15" localSheetId="6">#REF!</definedName>
    <definedName name="_1337Notes_15">#REF!</definedName>
    <definedName name="_1338Notes_16" localSheetId="12">#REF!</definedName>
    <definedName name="_1338Notes_16" localSheetId="6">#REF!</definedName>
    <definedName name="_1338Notes_16">#REF!</definedName>
    <definedName name="_1339Notes_17" localSheetId="12">#REF!</definedName>
    <definedName name="_1339Notes_17" localSheetId="6">#REF!</definedName>
    <definedName name="_1339Notes_17">#REF!</definedName>
    <definedName name="_134_____DAT6_5">"#REF!"</definedName>
    <definedName name="_1340Notes_2" localSheetId="12">#REF!</definedName>
    <definedName name="_1340Notes_2" localSheetId="6">#REF!</definedName>
    <definedName name="_1340Notes_2">#REF!</definedName>
    <definedName name="_1341Notes_3">"#REF!"</definedName>
    <definedName name="_1342Notes_4" localSheetId="12">#REF!</definedName>
    <definedName name="_1342Notes_4" localSheetId="6">#REF!</definedName>
    <definedName name="_1342Notes_4">#REF!</definedName>
    <definedName name="_1343Notes_5" localSheetId="12">#REF!</definedName>
    <definedName name="_1343Notes_5" localSheetId="6">#REF!</definedName>
    <definedName name="_1343Notes_5">#REF!</definedName>
    <definedName name="_1344Notes_6">"#REF!"</definedName>
    <definedName name="_1345Notes_7">"#REF!"</definedName>
    <definedName name="_1346Notes_8" localSheetId="12">#REF!</definedName>
    <definedName name="_1346Notes_8" localSheetId="6">#REF!</definedName>
    <definedName name="_1346Notes_8">#REF!</definedName>
    <definedName name="_1347Notes_9" localSheetId="12">#REF!</definedName>
    <definedName name="_1347Notes_9" localSheetId="6">#REF!</definedName>
    <definedName name="_1347Notes_9">#REF!</definedName>
    <definedName name="_1348ONM_1">[1]EXRPTS!$D$44</definedName>
    <definedName name="_1349ONM_2">[1]EXRPTS!$D$44</definedName>
    <definedName name="_135_____DAT6_6">"#REF!"</definedName>
    <definedName name="_1350ONM_3">[14]EXRPTS!$D$44</definedName>
    <definedName name="_1351ONM_4">[14]EXRPTS!$D$44</definedName>
    <definedName name="_1352ONM_5">[1]EXRPTS!$D$44</definedName>
    <definedName name="_1353ONM_6">[1]EXRPTS!$D$44</definedName>
    <definedName name="_1354ONM_7">[1]EXRPTS!$D$44</definedName>
    <definedName name="_1355ONM_8">[1]EXRPTS!$D$44</definedName>
    <definedName name="_1356Permitted_Bound_1" localSheetId="12">[1]EXRPTS!#REF!</definedName>
    <definedName name="_1356Permitted_Bound_1" localSheetId="6">[1]EXRPTS!#REF!</definedName>
    <definedName name="_1356Permitted_Bound_1">[1]EXRPTS!#REF!</definedName>
    <definedName name="_1357Permitted_Bound_10" localSheetId="12">[1]EXRPTS!#REF!</definedName>
    <definedName name="_1357Permitted_Bound_10" localSheetId="6">[1]EXRPTS!#REF!</definedName>
    <definedName name="_1357Permitted_Bound_10">[1]EXRPTS!#REF!</definedName>
    <definedName name="_1358Permitted_Bound_11" localSheetId="12">[1]EXRPTS!#REF!</definedName>
    <definedName name="_1358Permitted_Bound_11" localSheetId="6">[1]EXRPTS!#REF!</definedName>
    <definedName name="_1358Permitted_Bound_11">[1]EXRPTS!#REF!</definedName>
    <definedName name="_1359Permitted_Bound_12" localSheetId="12">[1]EXRPTS!#REF!</definedName>
    <definedName name="_1359Permitted_Bound_12" localSheetId="6">[1]EXRPTS!#REF!</definedName>
    <definedName name="_1359Permitted_Bound_12">[1]EXRPTS!#REF!</definedName>
    <definedName name="_135dif_2">NA()</definedName>
    <definedName name="_136_____DAT6_7" localSheetId="12">#REF!</definedName>
    <definedName name="_136_____DAT6_7" localSheetId="6">#REF!</definedName>
    <definedName name="_136_____DAT6_7">#REF!</definedName>
    <definedName name="_1360Permitted_Bound_13" localSheetId="12">[1]EXRPTS!#REF!</definedName>
    <definedName name="_1360Permitted_Bound_13" localSheetId="6">[1]EXRPTS!#REF!</definedName>
    <definedName name="_1360Permitted_Bound_13">[1]EXRPTS!#REF!</definedName>
    <definedName name="_1361Permitted_Bound_14" localSheetId="12">[1]EXRPTS!#REF!</definedName>
    <definedName name="_1361Permitted_Bound_14" localSheetId="6">[1]EXRPTS!#REF!</definedName>
    <definedName name="_1361Permitted_Bound_14">[1]EXRPTS!#REF!</definedName>
    <definedName name="_1362Permitted_Bound_15" localSheetId="12">[1]EXRPTS!#REF!</definedName>
    <definedName name="_1362Permitted_Bound_15" localSheetId="6">[1]EXRPTS!#REF!</definedName>
    <definedName name="_1362Permitted_Bound_15">[1]EXRPTS!#REF!</definedName>
    <definedName name="_1363Permitted_Bound_16" localSheetId="12">[1]EXRPTS!#REF!</definedName>
    <definedName name="_1363Permitted_Bound_16" localSheetId="6">[1]EXRPTS!#REF!</definedName>
    <definedName name="_1363Permitted_Bound_16">[1]EXRPTS!#REF!</definedName>
    <definedName name="_1364Permitted_Bound_17" localSheetId="12">[1]EXRPTS!#REF!</definedName>
    <definedName name="_1364Permitted_Bound_17" localSheetId="6">[1]EXRPTS!#REF!</definedName>
    <definedName name="_1364Permitted_Bound_17">[1]EXRPTS!#REF!</definedName>
    <definedName name="_1365Permitted_Bound_18" localSheetId="12">[1]EXRPTS!#REF!</definedName>
    <definedName name="_1365Permitted_Bound_18" localSheetId="6">[1]EXRPTS!#REF!</definedName>
    <definedName name="_1365Permitted_Bound_18">[1]EXRPTS!#REF!</definedName>
    <definedName name="_1366Permitted_Bound_2" localSheetId="12">[1]EXRPTS!#REF!</definedName>
    <definedName name="_1366Permitted_Bound_2" localSheetId="6">[1]EXRPTS!#REF!</definedName>
    <definedName name="_1366Permitted_Bound_2">[1]EXRPTS!#REF!</definedName>
    <definedName name="_1367Permitted_Bound_3" localSheetId="12">[1]EXRPTS!#REF!</definedName>
    <definedName name="_1367Permitted_Bound_3" localSheetId="6">[1]EXRPTS!#REF!</definedName>
    <definedName name="_1367Permitted_Bound_3">[1]EXRPTS!#REF!</definedName>
    <definedName name="_1368Permitted_Bound_4">NA()</definedName>
    <definedName name="_1369Permitted_Bound_5" localSheetId="12">[1]EXRPTS!#REF!</definedName>
    <definedName name="_1369Permitted_Bound_5" localSheetId="6">[1]EXRPTS!#REF!</definedName>
    <definedName name="_1369Permitted_Bound_5">[1]EXRPTS!#REF!</definedName>
    <definedName name="_137_____DAT6_8" localSheetId="12">#REF!</definedName>
    <definedName name="_137_____DAT6_8" localSheetId="6">#REF!</definedName>
    <definedName name="_137_____DAT6_8">#REF!</definedName>
    <definedName name="_1370Permitted_Bound_6" localSheetId="12">[1]EXRPTS!#REF!</definedName>
    <definedName name="_1370Permitted_Bound_6" localSheetId="6">[1]EXRPTS!#REF!</definedName>
    <definedName name="_1370Permitted_Bound_6">[1]EXRPTS!#REF!</definedName>
    <definedName name="_1371Permitted_Bound_7">NA()</definedName>
    <definedName name="_1372Permitted_Bound_8">NA()</definedName>
    <definedName name="_1373Permitted_Bound_9" localSheetId="12">[1]EXRPTS!#REF!</definedName>
    <definedName name="_1373Permitted_Bound_9" localSheetId="6">[1]EXRPTS!#REF!</definedName>
    <definedName name="_1373Permitted_Bound_9">[1]EXRPTS!#REF!</definedName>
    <definedName name="_1374pl_1" localSheetId="12">#REF!</definedName>
    <definedName name="_1374pl_1" localSheetId="6">#REF!</definedName>
    <definedName name="_1374pl_1">#REF!</definedName>
    <definedName name="_1375pl_10" localSheetId="12">#REF!</definedName>
    <definedName name="_1375pl_10" localSheetId="6">#REF!</definedName>
    <definedName name="_1375pl_10">#REF!</definedName>
    <definedName name="_1376pl_11" localSheetId="12">#REF!</definedName>
    <definedName name="_1376pl_11" localSheetId="6">#REF!</definedName>
    <definedName name="_1376pl_11">#REF!</definedName>
    <definedName name="_1377pl_12" localSheetId="12">#REF!</definedName>
    <definedName name="_1377pl_12" localSheetId="6">#REF!</definedName>
    <definedName name="_1377pl_12">#REF!</definedName>
    <definedName name="_1378pl_13" localSheetId="12">#REF!</definedName>
    <definedName name="_1378pl_13" localSheetId="6">#REF!</definedName>
    <definedName name="_1378pl_13">#REF!</definedName>
    <definedName name="_1379pl_14" localSheetId="12">#REF!</definedName>
    <definedName name="_1379pl_14" localSheetId="6">#REF!</definedName>
    <definedName name="_1379pl_14">#REF!</definedName>
    <definedName name="_138_____DAT6_9" localSheetId="12">#REF!</definedName>
    <definedName name="_138_____DAT6_9" localSheetId="6">#REF!</definedName>
    <definedName name="_138_____DAT6_9">#REF!</definedName>
    <definedName name="_1380pl_15" localSheetId="12">#REF!</definedName>
    <definedName name="_1380pl_15" localSheetId="6">#REF!</definedName>
    <definedName name="_1380pl_15">#REF!</definedName>
    <definedName name="_1381pl_16" localSheetId="12">#REF!</definedName>
    <definedName name="_1381pl_16" localSheetId="6">#REF!</definedName>
    <definedName name="_1381pl_16">#REF!</definedName>
    <definedName name="_1382pl_17" localSheetId="12">#REF!</definedName>
    <definedName name="_1382pl_17" localSheetId="6">#REF!</definedName>
    <definedName name="_1382pl_17">#REF!</definedName>
    <definedName name="_1383pl_2" localSheetId="12">#REF!</definedName>
    <definedName name="_1383pl_2" localSheetId="6">#REF!</definedName>
    <definedName name="_1383pl_2">#REF!</definedName>
    <definedName name="_1384pl_3">"#REF!"</definedName>
    <definedName name="_1385pl_4" localSheetId="12">#REF!</definedName>
    <definedName name="_1385pl_4" localSheetId="6">#REF!</definedName>
    <definedName name="_1385pl_4">#REF!</definedName>
    <definedName name="_1386pl_5" localSheetId="12">#REF!</definedName>
    <definedName name="_1386pl_5" localSheetId="6">#REF!</definedName>
    <definedName name="_1386pl_5">#REF!</definedName>
    <definedName name="_1387pl_6">"#REF!"</definedName>
    <definedName name="_1388pl_7">"#REF!"</definedName>
    <definedName name="_1389pl_8" localSheetId="12">#REF!</definedName>
    <definedName name="_1389pl_8" localSheetId="6">#REF!</definedName>
    <definedName name="_1389pl_8">#REF!</definedName>
    <definedName name="_139_____DAT7_1" localSheetId="12">#REF!</definedName>
    <definedName name="_139_____DAT7_1" localSheetId="6">#REF!</definedName>
    <definedName name="_139_____DAT7_1">#REF!</definedName>
    <definedName name="_1390pl_9" localSheetId="12">#REF!</definedName>
    <definedName name="_1390pl_9" localSheetId="6">#REF!</definedName>
    <definedName name="_1390pl_9">#REF!</definedName>
    <definedName name="_1391PLstment_1" localSheetId="12">#REF!</definedName>
    <definedName name="_1391PLstment_1" localSheetId="6">#REF!</definedName>
    <definedName name="_1391PLstment_1">#REF!</definedName>
    <definedName name="_1392PLstment_10" localSheetId="12">#REF!</definedName>
    <definedName name="_1392PLstment_10" localSheetId="6">#REF!</definedName>
    <definedName name="_1392PLstment_10">#REF!</definedName>
    <definedName name="_1393PLstment_11" localSheetId="12">#REF!</definedName>
    <definedName name="_1393PLstment_11" localSheetId="6">#REF!</definedName>
    <definedName name="_1393PLstment_11">#REF!</definedName>
    <definedName name="_1394PLstment_12" localSheetId="12">#REF!</definedName>
    <definedName name="_1394PLstment_12" localSheetId="6">#REF!</definedName>
    <definedName name="_1394PLstment_12">#REF!</definedName>
    <definedName name="_1395PLstment_13" localSheetId="12">#REF!</definedName>
    <definedName name="_1395PLstment_13" localSheetId="6">#REF!</definedName>
    <definedName name="_1395PLstment_13">#REF!</definedName>
    <definedName name="_1396PLstment_14" localSheetId="12">#REF!</definedName>
    <definedName name="_1396PLstment_14" localSheetId="6">#REF!</definedName>
    <definedName name="_1396PLstment_14">#REF!</definedName>
    <definedName name="_1397PLstment_15" localSheetId="12">#REF!</definedName>
    <definedName name="_1397PLstment_15" localSheetId="6">#REF!</definedName>
    <definedName name="_1397PLstment_15">#REF!</definedName>
    <definedName name="_1398PLstment_16" localSheetId="12">#REF!</definedName>
    <definedName name="_1398PLstment_16" localSheetId="6">#REF!</definedName>
    <definedName name="_1398PLstment_16">#REF!</definedName>
    <definedName name="_1399PLstment_17" localSheetId="12">#REF!</definedName>
    <definedName name="_1399PLstment_17" localSheetId="6">#REF!</definedName>
    <definedName name="_1399PLstment_17">#REF!</definedName>
    <definedName name="_14_____DAT1_6">"#REF!"</definedName>
    <definedName name="_14_a_1_1" localSheetId="12">#REF!</definedName>
    <definedName name="_14_a_1_1" localSheetId="6">#REF!</definedName>
    <definedName name="_14_a_1_1">#REF!</definedName>
    <definedName name="_140_____DAT7_10" localSheetId="12">#REF!</definedName>
    <definedName name="_140_____DAT7_10" localSheetId="6">#REF!</definedName>
    <definedName name="_140_____DAT7_10">#REF!</definedName>
    <definedName name="_1400PLstment_2" localSheetId="12">#REF!</definedName>
    <definedName name="_1400PLstment_2" localSheetId="6">#REF!</definedName>
    <definedName name="_1400PLstment_2">#REF!</definedName>
    <definedName name="_1401PLstment_3">"#REF!"</definedName>
    <definedName name="_1402PLstment_4" localSheetId="12">#REF!</definedName>
    <definedName name="_1402PLstment_4" localSheetId="6">#REF!</definedName>
    <definedName name="_1402PLstment_4">#REF!</definedName>
    <definedName name="_1403PLstment_5" localSheetId="12">#REF!</definedName>
    <definedName name="_1403PLstment_5" localSheetId="6">#REF!</definedName>
    <definedName name="_1403PLstment_5">#REF!</definedName>
    <definedName name="_1404PLstment_6">"#REF!"</definedName>
    <definedName name="_1405PLstment_7">"#REF!"</definedName>
    <definedName name="_1406PLstment_8" localSheetId="12">#REF!</definedName>
    <definedName name="_1406PLstment_8" localSheetId="6">#REF!</definedName>
    <definedName name="_1406PLstment_8">#REF!</definedName>
    <definedName name="_1407PLstment_9" localSheetId="12">#REF!</definedName>
    <definedName name="_1407PLstment_9" localSheetId="6">#REF!</definedName>
    <definedName name="_1407PLstment_9">#REF!</definedName>
    <definedName name="_1408PYF_1">[1]EXRPTS!$P$5</definedName>
    <definedName name="_1409PYF_2">[1]EXRPTS!$P$5</definedName>
    <definedName name="_141_____DAT7_11" localSheetId="12">#REF!</definedName>
    <definedName name="_141_____DAT7_11" localSheetId="6">#REF!</definedName>
    <definedName name="_141_____DAT7_11">#REF!</definedName>
    <definedName name="_1410PYF_3">[14]EXRPTS!$P$5</definedName>
    <definedName name="_1411PYF_4">[14]EXRPTS!$P$5</definedName>
    <definedName name="_1412PYF_5">[1]EXRPTS!$P$5</definedName>
    <definedName name="_1413PYF_6">[1]EXRPTS!$P$5</definedName>
    <definedName name="_1414PYF_7">[1]EXRPTS!$P$5</definedName>
    <definedName name="_1415PYF_8">[1]EXRPTS!$P$5</definedName>
    <definedName name="_1416QA_1">"#N/A"</definedName>
    <definedName name="_1417QA_2">"#N/A"</definedName>
    <definedName name="_1418QA_3">NA()</definedName>
    <definedName name="_1419QQ_1">"#N/A"</definedName>
    <definedName name="_141diff_2">NA()</definedName>
    <definedName name="_142_____DAT7_12" localSheetId="12">#REF!</definedName>
    <definedName name="_142_____DAT7_12" localSheetId="6">#REF!</definedName>
    <definedName name="_142_____DAT7_12">#REF!</definedName>
    <definedName name="_1420QQ_2">"#N/A"</definedName>
    <definedName name="_1421QQ_3">NA()</definedName>
    <definedName name="_1422QW_1">"#N/A"</definedName>
    <definedName name="_1423QW_2">"#N/A"</definedName>
    <definedName name="_1424QW_3">NA()</definedName>
    <definedName name="_1425Report_1" localSheetId="12">#REF!</definedName>
    <definedName name="_1425Report_1" localSheetId="6">#REF!</definedName>
    <definedName name="_1425Report_1">#REF!</definedName>
    <definedName name="_1426Report_10" localSheetId="12">#REF!</definedName>
    <definedName name="_1426Report_10" localSheetId="6">#REF!</definedName>
    <definedName name="_1426Report_10">#REF!</definedName>
    <definedName name="_1427Report_11" localSheetId="12">#REF!</definedName>
    <definedName name="_1427Report_11" localSheetId="6">#REF!</definedName>
    <definedName name="_1427Report_11">#REF!</definedName>
    <definedName name="_1428Report_12" localSheetId="12">#REF!</definedName>
    <definedName name="_1428Report_12" localSheetId="6">#REF!</definedName>
    <definedName name="_1428Report_12">#REF!</definedName>
    <definedName name="_1429Report_13" localSheetId="12">#REF!</definedName>
    <definedName name="_1429Report_13" localSheetId="6">#REF!</definedName>
    <definedName name="_1429Report_13">#REF!</definedName>
    <definedName name="_143_____DAT7_13" localSheetId="12">#REF!</definedName>
    <definedName name="_143_____DAT7_13" localSheetId="6">#REF!</definedName>
    <definedName name="_143_____DAT7_13">#REF!</definedName>
    <definedName name="_1430Report_14" localSheetId="12">#REF!</definedName>
    <definedName name="_1430Report_14" localSheetId="6">#REF!</definedName>
    <definedName name="_1430Report_14">#REF!</definedName>
    <definedName name="_1431Report_15" localSheetId="12">#REF!</definedName>
    <definedName name="_1431Report_15" localSheetId="6">#REF!</definedName>
    <definedName name="_1431Report_15">#REF!</definedName>
    <definedName name="_1432Report_16" localSheetId="12">#REF!</definedName>
    <definedName name="_1432Report_16" localSheetId="6">#REF!</definedName>
    <definedName name="_1432Report_16">#REF!</definedName>
    <definedName name="_1433Report_17" localSheetId="12">#REF!</definedName>
    <definedName name="_1433Report_17" localSheetId="6">#REF!</definedName>
    <definedName name="_1433Report_17">#REF!</definedName>
    <definedName name="_1434Report_2" localSheetId="12">#REF!</definedName>
    <definedName name="_1434Report_2" localSheetId="6">#REF!</definedName>
    <definedName name="_1434Report_2">#REF!</definedName>
    <definedName name="_1435Report_3">"#REF!"</definedName>
    <definedName name="_1436Report_4" localSheetId="12">#REF!</definedName>
    <definedName name="_1436Report_4" localSheetId="6">#REF!</definedName>
    <definedName name="_1436Report_4">#REF!</definedName>
    <definedName name="_1437Report_5" localSheetId="12">#REF!</definedName>
    <definedName name="_1437Report_5" localSheetId="6">#REF!</definedName>
    <definedName name="_1437Report_5">#REF!</definedName>
    <definedName name="_1438Report_6">"#REF!"</definedName>
    <definedName name="_1439Report_7">"#REF!"</definedName>
    <definedName name="_144_____DAT7_2" localSheetId="12">#REF!</definedName>
    <definedName name="_144_____DAT7_2" localSheetId="6">#REF!</definedName>
    <definedName name="_144_____DAT7_2">#REF!</definedName>
    <definedName name="_1440Report_8" localSheetId="12">#REF!</definedName>
    <definedName name="_1440Report_8" localSheetId="6">#REF!</definedName>
    <definedName name="_1440Report_8">#REF!</definedName>
    <definedName name="_1441Report_9" localSheetId="12">#REF!</definedName>
    <definedName name="_1441Report_9" localSheetId="6">#REF!</definedName>
    <definedName name="_1441Report_9">#REF!</definedName>
    <definedName name="_1442RiskDet_1">1</definedName>
    <definedName name="_1443RiskDet_2">1</definedName>
    <definedName name="_1444RiskDet_3">TRUE</definedName>
    <definedName name="_1445SHL_AvailEnd_1">[1]EXRPTS!$T$10</definedName>
    <definedName name="_1446SHL_AvailEnd_2">[1]EXRPTS!$T$10</definedName>
    <definedName name="_1447SHL_AvailEnd_3">[14]EXRPTS!$T$10</definedName>
    <definedName name="_1448SHL_AvailEnd_4">[14]EXRPTS!$T$10</definedName>
    <definedName name="_1449SHL_AvailEnd_5">[1]EXRPTS!$T$10</definedName>
    <definedName name="_145_____DAT7_3">"#REF!"</definedName>
    <definedName name="_1450SHL_AvailEnd_6">[1]EXRPTS!$T$10</definedName>
    <definedName name="_1451SHL_AvailEnd_7">[1]EXRPTS!$T$10</definedName>
    <definedName name="_1452SHL_AvailEnd_8">[1]EXRPTS!$T$10</definedName>
    <definedName name="_1453SHLoan_1">[1]EXRPTS!$T$10</definedName>
    <definedName name="_1454SHLoan_2">[1]EXRPTS!$T$10</definedName>
    <definedName name="_1455SHLoan_3">[14]EXRPTS!$T$10</definedName>
    <definedName name="_1456SHLoan_4">[14]EXRPTS!$T$10</definedName>
    <definedName name="_1457SHLoan_5">[1]EXRPTS!$T$10</definedName>
    <definedName name="_1458SHLoan_6">[1]EXRPTS!$T$10</definedName>
    <definedName name="_1459SHLoan_7">[1]EXRPTS!$T$10</definedName>
    <definedName name="_146_____DAT7_4" localSheetId="12">#REF!</definedName>
    <definedName name="_146_____DAT7_4" localSheetId="6">#REF!</definedName>
    <definedName name="_146_____DAT7_4">#REF!</definedName>
    <definedName name="_1460SHLoan_8">[1]EXRPTS!$T$10</definedName>
    <definedName name="_1461SHLoan_AvailEnd_1">[1]EXRPTS!$T$10</definedName>
    <definedName name="_1462SHLoan_AvailEnd_2">[1]EXRPTS!$T$10</definedName>
    <definedName name="_1463SHLoan_AvailEnd_3">[14]EXRPTS!$T$10</definedName>
    <definedName name="_1464SHLoan_AvailEnd_4">[14]EXRPTS!$T$10</definedName>
    <definedName name="_1465SHLoan_AvailEnd_5">[1]EXRPTS!$T$10</definedName>
    <definedName name="_1466SHLoan_AvailEnd_6">[1]EXRPTS!$T$10</definedName>
    <definedName name="_1467SHLoan_AvailEnd_7">[1]EXRPTS!$T$10</definedName>
    <definedName name="_1468SHLoan_AvailEnd_8">[1]EXRPTS!$T$10</definedName>
    <definedName name="_1469Start_Year_1">[1]EXRPTS!$D$8</definedName>
    <definedName name="_147_____DAT7_5">"#REF!"</definedName>
    <definedName name="_1470Start_Year_2">[1]EXRPTS!$D$8</definedName>
    <definedName name="_1471Start_Year_3">[14]EXRPTS!$D$8</definedName>
    <definedName name="_1472Start_Year_4">[14]EXRPTS!$D$8</definedName>
    <definedName name="_1473Start_Year_5">[1]EXRPTS!$D$8</definedName>
    <definedName name="_1474Start_Year_6">[1]EXRPTS!$D$8</definedName>
    <definedName name="_1475Start_Year_7">[1]EXRPTS!$D$8</definedName>
    <definedName name="_1476Start_Year_8">[1]EXRPTS!$D$8</definedName>
    <definedName name="_1477TEST0_1" localSheetId="12">#REF!</definedName>
    <definedName name="_1477TEST0_1" localSheetId="6">#REF!</definedName>
    <definedName name="_1477TEST0_1">#REF!</definedName>
    <definedName name="_1478TEST0_10" localSheetId="12">#REF!</definedName>
    <definedName name="_1478TEST0_10" localSheetId="6">#REF!</definedName>
    <definedName name="_1478TEST0_10">#REF!</definedName>
    <definedName name="_1479TEST0_11" localSheetId="12">#REF!</definedName>
    <definedName name="_1479TEST0_11" localSheetId="6">#REF!</definedName>
    <definedName name="_1479TEST0_11">#REF!</definedName>
    <definedName name="_148_____DAT7_6">"#REF!"</definedName>
    <definedName name="_1480TEST0_12" localSheetId="12">#REF!</definedName>
    <definedName name="_1480TEST0_12" localSheetId="6">#REF!</definedName>
    <definedName name="_1480TEST0_12">#REF!</definedName>
    <definedName name="_1481TEST0_13" localSheetId="12">#REF!</definedName>
    <definedName name="_1481TEST0_13" localSheetId="6">#REF!</definedName>
    <definedName name="_1481TEST0_13">#REF!</definedName>
    <definedName name="_1482TEST0_14" localSheetId="12">#REF!</definedName>
    <definedName name="_1482TEST0_14" localSheetId="6">#REF!</definedName>
    <definedName name="_1482TEST0_14">#REF!</definedName>
    <definedName name="_1483TEST0_15" localSheetId="12">#REF!</definedName>
    <definedName name="_1483TEST0_15" localSheetId="6">#REF!</definedName>
    <definedName name="_1483TEST0_15">#REF!</definedName>
    <definedName name="_1484TEST0_16" localSheetId="12">#REF!</definedName>
    <definedName name="_1484TEST0_16" localSheetId="6">#REF!</definedName>
    <definedName name="_1484TEST0_16">#REF!</definedName>
    <definedName name="_1485TEST0_17" localSheetId="12">#REF!</definedName>
    <definedName name="_1485TEST0_17" localSheetId="6">#REF!</definedName>
    <definedName name="_1485TEST0_17">#REF!</definedName>
    <definedName name="_1486TEST0_2" localSheetId="12">#REF!</definedName>
    <definedName name="_1486TEST0_2" localSheetId="6">#REF!</definedName>
    <definedName name="_1486TEST0_2">#REF!</definedName>
    <definedName name="_1487TEST0_3">"#REF!"</definedName>
    <definedName name="_1488TEST0_4" localSheetId="12">#REF!</definedName>
    <definedName name="_1488TEST0_4" localSheetId="6">#REF!</definedName>
    <definedName name="_1488TEST0_4">#REF!</definedName>
    <definedName name="_1489TEST0_5" localSheetId="12">#REF!</definedName>
    <definedName name="_1489TEST0_5" localSheetId="6">#REF!</definedName>
    <definedName name="_1489TEST0_5">#REF!</definedName>
    <definedName name="_149_____DAT7_7" localSheetId="12">#REF!</definedName>
    <definedName name="_149_____DAT7_7" localSheetId="6">#REF!</definedName>
    <definedName name="_149_____DAT7_7">#REF!</definedName>
    <definedName name="_1490TEST0_6">"#REF!"</definedName>
    <definedName name="_1491TEST0_7">"#REF!"</definedName>
    <definedName name="_1492TEST0_8" localSheetId="12">#REF!</definedName>
    <definedName name="_1492TEST0_8" localSheetId="6">#REF!</definedName>
    <definedName name="_1492TEST0_8">#REF!</definedName>
    <definedName name="_1493TEST0_9" localSheetId="12">#REF!</definedName>
    <definedName name="_1493TEST0_9" localSheetId="6">#REF!</definedName>
    <definedName name="_1493TEST0_9">#REF!</definedName>
    <definedName name="_1494TESTHKEY_1" localSheetId="12">#REF!</definedName>
    <definedName name="_1494TESTHKEY_1" localSheetId="6">#REF!</definedName>
    <definedName name="_1494TESTHKEY_1">#REF!</definedName>
    <definedName name="_1495TESTHKEY_10" localSheetId="12">#REF!</definedName>
    <definedName name="_1495TESTHKEY_10" localSheetId="6">#REF!</definedName>
    <definedName name="_1495TESTHKEY_10">#REF!</definedName>
    <definedName name="_1496TESTHKEY_11" localSheetId="12">#REF!</definedName>
    <definedName name="_1496TESTHKEY_11" localSheetId="6">#REF!</definedName>
    <definedName name="_1496TESTHKEY_11">#REF!</definedName>
    <definedName name="_1497TESTHKEY_12" localSheetId="12">#REF!</definedName>
    <definedName name="_1497TESTHKEY_12" localSheetId="6">#REF!</definedName>
    <definedName name="_1497TESTHKEY_12">#REF!</definedName>
    <definedName name="_1498TESTHKEY_13" localSheetId="12">#REF!</definedName>
    <definedName name="_1498TESTHKEY_13" localSheetId="6">#REF!</definedName>
    <definedName name="_1498TESTHKEY_13">#REF!</definedName>
    <definedName name="_1499TESTHKEY_14" localSheetId="12">#REF!</definedName>
    <definedName name="_1499TESTHKEY_14" localSheetId="6">#REF!</definedName>
    <definedName name="_1499TESTHKEY_14">#REF!</definedName>
    <definedName name="_14ยกไปส_งเขต_1_1">NA()</definedName>
    <definedName name="_15_____DAT1_7">"#REF!"</definedName>
    <definedName name="_15_a_1_1_1">NA()</definedName>
    <definedName name="_15_A_1_2">NA()</definedName>
    <definedName name="_150_____DAT7_8" localSheetId="12">#REF!</definedName>
    <definedName name="_150_____DAT7_8" localSheetId="6">#REF!</definedName>
    <definedName name="_150_____DAT7_8">#REF!</definedName>
    <definedName name="_1500TESTHKEY_15" localSheetId="12">#REF!</definedName>
    <definedName name="_1500TESTHKEY_15" localSheetId="6">#REF!</definedName>
    <definedName name="_1500TESTHKEY_15">#REF!</definedName>
    <definedName name="_1501TESTHKEY_16" localSheetId="12">#REF!</definedName>
    <definedName name="_1501TESTHKEY_16" localSheetId="6">#REF!</definedName>
    <definedName name="_1501TESTHKEY_16">#REF!</definedName>
    <definedName name="_1502TESTHKEY_17" localSheetId="12">#REF!</definedName>
    <definedName name="_1502TESTHKEY_17" localSheetId="6">#REF!</definedName>
    <definedName name="_1502TESTHKEY_17">#REF!</definedName>
    <definedName name="_1503TESTHKEY_2" localSheetId="12">#REF!</definedName>
    <definedName name="_1503TESTHKEY_2" localSheetId="6">#REF!</definedName>
    <definedName name="_1503TESTHKEY_2">#REF!</definedName>
    <definedName name="_1504TESTHKEY_3">"#REF!"</definedName>
    <definedName name="_1505TESTHKEY_4" localSheetId="12">#REF!</definedName>
    <definedName name="_1505TESTHKEY_4" localSheetId="6">#REF!</definedName>
    <definedName name="_1505TESTHKEY_4">#REF!</definedName>
    <definedName name="_1506TESTHKEY_5" localSheetId="12">#REF!</definedName>
    <definedName name="_1506TESTHKEY_5" localSheetId="6">#REF!</definedName>
    <definedName name="_1506TESTHKEY_5">#REF!</definedName>
    <definedName name="_1507TESTHKEY_6">"#REF!"</definedName>
    <definedName name="_1508TESTHKEY_7">"#REF!"</definedName>
    <definedName name="_1509TESTHKEY_8" localSheetId="12">#REF!</definedName>
    <definedName name="_1509TESTHKEY_8" localSheetId="6">#REF!</definedName>
    <definedName name="_1509TESTHKEY_8">#REF!</definedName>
    <definedName name="_151_____DAT7_9" localSheetId="12">#REF!</definedName>
    <definedName name="_151_____DAT7_9" localSheetId="6">#REF!</definedName>
    <definedName name="_151_____DAT7_9">#REF!</definedName>
    <definedName name="_1510TESTHKEY_9" localSheetId="12">#REF!</definedName>
    <definedName name="_1510TESTHKEY_9" localSheetId="6">#REF!</definedName>
    <definedName name="_1510TESTHKEY_9">#REF!</definedName>
    <definedName name="_1511TESTKEYS_1" localSheetId="12">#REF!</definedName>
    <definedName name="_1511TESTKEYS_1" localSheetId="6">#REF!</definedName>
    <definedName name="_1511TESTKEYS_1">#REF!</definedName>
    <definedName name="_1512TESTKEYS_10" localSheetId="12">#REF!</definedName>
    <definedName name="_1512TESTKEYS_10" localSheetId="6">#REF!</definedName>
    <definedName name="_1512TESTKEYS_10">#REF!</definedName>
    <definedName name="_1513TESTKEYS_11" localSheetId="12">#REF!</definedName>
    <definedName name="_1513TESTKEYS_11" localSheetId="6">#REF!</definedName>
    <definedName name="_1513TESTKEYS_11">#REF!</definedName>
    <definedName name="_1514TESTKEYS_12" localSheetId="12">#REF!</definedName>
    <definedName name="_1514TESTKEYS_12" localSheetId="6">#REF!</definedName>
    <definedName name="_1514TESTKEYS_12">#REF!</definedName>
    <definedName name="_1515TESTKEYS_13" localSheetId="12">#REF!</definedName>
    <definedName name="_1515TESTKEYS_13" localSheetId="6">#REF!</definedName>
    <definedName name="_1515TESTKEYS_13">#REF!</definedName>
    <definedName name="_1516TESTKEYS_2" localSheetId="12">#REF!</definedName>
    <definedName name="_1516TESTKEYS_2" localSheetId="6">#REF!</definedName>
    <definedName name="_1516TESTKEYS_2">#REF!</definedName>
    <definedName name="_1517TESTKEYS_3">"#REF!"</definedName>
    <definedName name="_1518TESTKEYS_4" localSheetId="12">#REF!</definedName>
    <definedName name="_1518TESTKEYS_4" localSheetId="6">#REF!</definedName>
    <definedName name="_1518TESTKEYS_4">#REF!</definedName>
    <definedName name="_1519TESTKEYS_5">"#REF!"</definedName>
    <definedName name="_152_____DAT8_1" localSheetId="12">#REF!</definedName>
    <definedName name="_152_____DAT8_1" localSheetId="6">#REF!</definedName>
    <definedName name="_152_____DAT8_1">#REF!</definedName>
    <definedName name="_1520TESTKEYS_6">"#REF!"</definedName>
    <definedName name="_1521TESTKEYS_7" localSheetId="12">#REF!</definedName>
    <definedName name="_1521TESTKEYS_7" localSheetId="6">#REF!</definedName>
    <definedName name="_1521TESTKEYS_7">#REF!</definedName>
    <definedName name="_1522TESTKEYS_8" localSheetId="12">#REF!</definedName>
    <definedName name="_1522TESTKEYS_8" localSheetId="6">#REF!</definedName>
    <definedName name="_1522TESTKEYS_8">#REF!</definedName>
    <definedName name="_1523TESTKEYS_9" localSheetId="12">#REF!</definedName>
    <definedName name="_1523TESTKEYS_9" localSheetId="6">#REF!</definedName>
    <definedName name="_1523TESTKEYS_9">#REF!</definedName>
    <definedName name="_1524TESTVKEY_1" localSheetId="12">#REF!</definedName>
    <definedName name="_1524TESTVKEY_1" localSheetId="6">#REF!</definedName>
    <definedName name="_1524TESTVKEY_1">#REF!</definedName>
    <definedName name="_1525TESTVKEY_10" localSheetId="12">#REF!</definedName>
    <definedName name="_1525TESTVKEY_10" localSheetId="6">#REF!</definedName>
    <definedName name="_1525TESTVKEY_10">#REF!</definedName>
    <definedName name="_1526TESTVKEY_11" localSheetId="12">#REF!</definedName>
    <definedName name="_1526TESTVKEY_11" localSheetId="6">#REF!</definedName>
    <definedName name="_1526TESTVKEY_11">#REF!</definedName>
    <definedName name="_1527TESTVKEY_12" localSheetId="12">#REF!</definedName>
    <definedName name="_1527TESTVKEY_12" localSheetId="6">#REF!</definedName>
    <definedName name="_1527TESTVKEY_12">#REF!</definedName>
    <definedName name="_1528TESTVKEY_13" localSheetId="12">#REF!</definedName>
    <definedName name="_1528TESTVKEY_13" localSheetId="6">#REF!</definedName>
    <definedName name="_1528TESTVKEY_13">#REF!</definedName>
    <definedName name="_1529TESTVKEY_2" localSheetId="12">#REF!</definedName>
    <definedName name="_1529TESTVKEY_2" localSheetId="6">#REF!</definedName>
    <definedName name="_1529TESTVKEY_2">#REF!</definedName>
    <definedName name="_153_____DAT8_10" localSheetId="12">#REF!</definedName>
    <definedName name="_153_____DAT8_10" localSheetId="6">#REF!</definedName>
    <definedName name="_153_____DAT8_10">#REF!</definedName>
    <definedName name="_1530TESTVKEY_3">"#REF!"</definedName>
    <definedName name="_1531TESTVKEY_4" localSheetId="12">#REF!</definedName>
    <definedName name="_1531TESTVKEY_4" localSheetId="6">#REF!</definedName>
    <definedName name="_1531TESTVKEY_4">#REF!</definedName>
    <definedName name="_1532TESTVKEY_5">"#REF!"</definedName>
    <definedName name="_1533TESTVKEY_6">"#REF!"</definedName>
    <definedName name="_1534TESTVKEY_7" localSheetId="12">#REF!</definedName>
    <definedName name="_1534TESTVKEY_7" localSheetId="6">#REF!</definedName>
    <definedName name="_1534TESTVKEY_7">#REF!</definedName>
    <definedName name="_1535TESTVKEY_8" localSheetId="12">#REF!</definedName>
    <definedName name="_1535TESTVKEY_8" localSheetId="6">#REF!</definedName>
    <definedName name="_1535TESTVKEY_8">#REF!</definedName>
    <definedName name="_1536TESTVKEY_9" localSheetId="12">#REF!</definedName>
    <definedName name="_1536TESTVKEY_9" localSheetId="6">#REF!</definedName>
    <definedName name="_1536TESTVKEY_9">#REF!</definedName>
    <definedName name="_1537Transition_Year_1" localSheetId="12">[1]EXRPTS!#REF!</definedName>
    <definedName name="_1537Transition_Year_1" localSheetId="6">[1]EXRPTS!#REF!</definedName>
    <definedName name="_1537Transition_Year_1">[1]EXRPTS!#REF!</definedName>
    <definedName name="_1538Transition_Year_10" localSheetId="12">[1]EXRPTS!#REF!</definedName>
    <definedName name="_1538Transition_Year_10" localSheetId="6">[1]EXRPTS!#REF!</definedName>
    <definedName name="_1538Transition_Year_10">[1]EXRPTS!#REF!</definedName>
    <definedName name="_1539Transition_Year_11" localSheetId="12">[1]EXRPTS!#REF!</definedName>
    <definedName name="_1539Transition_Year_11" localSheetId="6">[1]EXRPTS!#REF!</definedName>
    <definedName name="_1539Transition_Year_11">[1]EXRPTS!#REF!</definedName>
    <definedName name="_153Format_2">NA()</definedName>
    <definedName name="_154_____DAT8_11" localSheetId="12">#REF!</definedName>
    <definedName name="_154_____DAT8_11" localSheetId="6">#REF!</definedName>
    <definedName name="_154_____DAT8_11">#REF!</definedName>
    <definedName name="_1540Transition_Year_12" localSheetId="12">[1]EXRPTS!#REF!</definedName>
    <definedName name="_1540Transition_Year_12" localSheetId="6">[1]EXRPTS!#REF!</definedName>
    <definedName name="_1540Transition_Year_12">[1]EXRPTS!#REF!</definedName>
    <definedName name="_1541Transition_Year_13" localSheetId="12">[1]EXRPTS!#REF!</definedName>
    <definedName name="_1541Transition_Year_13" localSheetId="6">[1]EXRPTS!#REF!</definedName>
    <definedName name="_1541Transition_Year_13">[1]EXRPTS!#REF!</definedName>
    <definedName name="_1542Transition_Year_14" localSheetId="12">[1]EXRPTS!#REF!</definedName>
    <definedName name="_1542Transition_Year_14" localSheetId="6">[1]EXRPTS!#REF!</definedName>
    <definedName name="_1542Transition_Year_14">[1]EXRPTS!#REF!</definedName>
    <definedName name="_1543Transition_Year_15" localSheetId="12">[1]EXRPTS!#REF!</definedName>
    <definedName name="_1543Transition_Year_15" localSheetId="6">[1]EXRPTS!#REF!</definedName>
    <definedName name="_1543Transition_Year_15">[1]EXRPTS!#REF!</definedName>
    <definedName name="_1544Transition_Year_16" localSheetId="12">[1]EXRPTS!#REF!</definedName>
    <definedName name="_1544Transition_Year_16" localSheetId="6">[1]EXRPTS!#REF!</definedName>
    <definedName name="_1544Transition_Year_16">[1]EXRPTS!#REF!</definedName>
    <definedName name="_1545Transition_Year_17" localSheetId="12">[1]EXRPTS!#REF!</definedName>
    <definedName name="_1545Transition_Year_17" localSheetId="6">[1]EXRPTS!#REF!</definedName>
    <definedName name="_1545Transition_Year_17">[1]EXRPTS!#REF!</definedName>
    <definedName name="_1546Transition_Year_18" localSheetId="12">[1]EXRPTS!#REF!</definedName>
    <definedName name="_1546Transition_Year_18" localSheetId="6">[1]EXRPTS!#REF!</definedName>
    <definedName name="_1546Transition_Year_18">[1]EXRPTS!#REF!</definedName>
    <definedName name="_1547Transition_Year_2" localSheetId="12">[1]EXRPTS!#REF!</definedName>
    <definedName name="_1547Transition_Year_2" localSheetId="6">[1]EXRPTS!#REF!</definedName>
    <definedName name="_1547Transition_Year_2">[1]EXRPTS!#REF!</definedName>
    <definedName name="_1548Transition_Year_3" localSheetId="12">[1]EXRPTS!#REF!</definedName>
    <definedName name="_1548Transition_Year_3" localSheetId="6">[1]EXRPTS!#REF!</definedName>
    <definedName name="_1548Transition_Year_3">[1]EXRPTS!#REF!</definedName>
    <definedName name="_1549Transition_Year_4">NA()</definedName>
    <definedName name="_155_____DAT8_12" localSheetId="12">#REF!</definedName>
    <definedName name="_155_____DAT8_12" localSheetId="6">#REF!</definedName>
    <definedName name="_155_____DAT8_12">#REF!</definedName>
    <definedName name="_1550Transition_Year_5" localSheetId="12">[1]EXRPTS!#REF!</definedName>
    <definedName name="_1550Transition_Year_5" localSheetId="6">[1]EXRPTS!#REF!</definedName>
    <definedName name="_1550Transition_Year_5">[1]EXRPTS!#REF!</definedName>
    <definedName name="_1551Transition_Year_6" localSheetId="12">[1]EXRPTS!#REF!</definedName>
    <definedName name="_1551Transition_Year_6" localSheetId="6">[1]EXRPTS!#REF!</definedName>
    <definedName name="_1551Transition_Year_6">[1]EXRPTS!#REF!</definedName>
    <definedName name="_1552Transition_Year_7">NA()</definedName>
    <definedName name="_1553Transition_Year_8">NA()</definedName>
    <definedName name="_1554Transition_Year_9" localSheetId="12">[1]EXRPTS!#REF!</definedName>
    <definedName name="_1554Transition_Year_9" localSheetId="6">[1]EXRPTS!#REF!</definedName>
    <definedName name="_1554Transition_Year_9">[1]EXRPTS!#REF!</definedName>
    <definedName name="_1555ZA_1">"#N/A"</definedName>
    <definedName name="_1556ZA_2">"#N/A"</definedName>
    <definedName name="_1557ZA_3">NA()</definedName>
    <definedName name="_1558ZZ_1">"#N/A"</definedName>
    <definedName name="_1559ZZ_2">"#N/A"</definedName>
    <definedName name="_156_____DAT8_13" localSheetId="12">#REF!</definedName>
    <definedName name="_156_____DAT8_13" localSheetId="6">#REF!</definedName>
    <definedName name="_156_____DAT8_13">#REF!</definedName>
    <definedName name="_1560ZZ_3">NA()</definedName>
    <definedName name="_1561กขค_1" localSheetId="12">#REF!</definedName>
    <definedName name="_1561กขค_1" localSheetId="6">#REF!</definedName>
    <definedName name="_1561กขค_1">#REF!</definedName>
    <definedName name="_1562กขค_10" localSheetId="12">#REF!</definedName>
    <definedName name="_1562กขค_10" localSheetId="6">#REF!</definedName>
    <definedName name="_1562กขค_10">#REF!</definedName>
    <definedName name="_1563กขค_11" localSheetId="12">#REF!</definedName>
    <definedName name="_1563กขค_11" localSheetId="6">#REF!</definedName>
    <definedName name="_1563กขค_11">#REF!</definedName>
    <definedName name="_1564กขค_12" localSheetId="12">#REF!</definedName>
    <definedName name="_1564กขค_12" localSheetId="6">#REF!</definedName>
    <definedName name="_1564กขค_12">#REF!</definedName>
    <definedName name="_1565กขค_13" localSheetId="12">#REF!</definedName>
    <definedName name="_1565กขค_13" localSheetId="6">#REF!</definedName>
    <definedName name="_1565กขค_13">#REF!</definedName>
    <definedName name="_1566กขค_14" localSheetId="12">#REF!</definedName>
    <definedName name="_1566กขค_14" localSheetId="6">#REF!</definedName>
    <definedName name="_1566กขค_14">#REF!</definedName>
    <definedName name="_1567กขค_15" localSheetId="12">#REF!</definedName>
    <definedName name="_1567กขค_15" localSheetId="6">#REF!</definedName>
    <definedName name="_1567กขค_15">#REF!</definedName>
    <definedName name="_1568กขค_16" localSheetId="12">#REF!</definedName>
    <definedName name="_1568กขค_16" localSheetId="6">#REF!</definedName>
    <definedName name="_1568กขค_16">#REF!</definedName>
    <definedName name="_1569กขค_17" localSheetId="12">#REF!</definedName>
    <definedName name="_1569กขค_17" localSheetId="6">#REF!</definedName>
    <definedName name="_1569กขค_17">#REF!</definedName>
    <definedName name="_157_____DAT8_2" localSheetId="12">#REF!</definedName>
    <definedName name="_157_____DAT8_2" localSheetId="6">#REF!</definedName>
    <definedName name="_157_____DAT8_2">#REF!</definedName>
    <definedName name="_1570กขค_2" localSheetId="12">#REF!</definedName>
    <definedName name="_1570กขค_2" localSheetId="6">#REF!</definedName>
    <definedName name="_1570กขค_2">#REF!</definedName>
    <definedName name="_1571กขค_3">"#REF!"</definedName>
    <definedName name="_1572กขค_4" localSheetId="12">#REF!</definedName>
    <definedName name="_1572กขค_4" localSheetId="6">#REF!</definedName>
    <definedName name="_1572กขค_4">#REF!</definedName>
    <definedName name="_1573กขค_5" localSheetId="12">#REF!</definedName>
    <definedName name="_1573กขค_5" localSheetId="6">#REF!</definedName>
    <definedName name="_1573กขค_5">#REF!</definedName>
    <definedName name="_1574กขค_6">"#REF!"</definedName>
    <definedName name="_1575กขค_7">"#REF!"</definedName>
    <definedName name="_1576กขค_8" localSheetId="12">#REF!</definedName>
    <definedName name="_1576กขค_8" localSheetId="6">#REF!</definedName>
    <definedName name="_1576กขค_8">#REF!</definedName>
    <definedName name="_1577กขค_9" localSheetId="12">#REF!</definedName>
    <definedName name="_1577กขค_9" localSheetId="6">#REF!</definedName>
    <definedName name="_1577กขค_9">#REF!</definedName>
    <definedName name="_1578ด_1" localSheetId="12">#REF!</definedName>
    <definedName name="_1578ด_1" localSheetId="6">#REF!</definedName>
    <definedName name="_1578ด_1">#REF!</definedName>
    <definedName name="_1579ด_10" localSheetId="12">#REF!</definedName>
    <definedName name="_1579ด_10" localSheetId="6">#REF!</definedName>
    <definedName name="_1579ด_10">#REF!</definedName>
    <definedName name="_157Notes_2">NA()</definedName>
    <definedName name="_158_____DAT8_3">"#REF!"</definedName>
    <definedName name="_1580ด_11" localSheetId="12">#REF!</definedName>
    <definedName name="_1580ด_11" localSheetId="6">#REF!</definedName>
    <definedName name="_1580ด_11">#REF!</definedName>
    <definedName name="_1581ด_12" localSheetId="12">#REF!</definedName>
    <definedName name="_1581ด_12" localSheetId="6">#REF!</definedName>
    <definedName name="_1581ด_12">#REF!</definedName>
    <definedName name="_1582ด_13" localSheetId="12">#REF!</definedName>
    <definedName name="_1582ด_13" localSheetId="6">#REF!</definedName>
    <definedName name="_1582ด_13">#REF!</definedName>
    <definedName name="_1583ด_14" localSheetId="12">#REF!</definedName>
    <definedName name="_1583ด_14" localSheetId="6">#REF!</definedName>
    <definedName name="_1583ด_14">#REF!</definedName>
    <definedName name="_1584ด_15" localSheetId="12">#REF!</definedName>
    <definedName name="_1584ด_15" localSheetId="6">#REF!</definedName>
    <definedName name="_1584ด_15">#REF!</definedName>
    <definedName name="_1585ด_16" localSheetId="12">#REF!</definedName>
    <definedName name="_1585ด_16" localSheetId="6">#REF!</definedName>
    <definedName name="_1585ด_16">#REF!</definedName>
    <definedName name="_1586ด_17" localSheetId="12">#REF!</definedName>
    <definedName name="_1586ด_17" localSheetId="6">#REF!</definedName>
    <definedName name="_1586ด_17">#REF!</definedName>
    <definedName name="_1587ด_2" localSheetId="12">#REF!</definedName>
    <definedName name="_1587ด_2" localSheetId="6">#REF!</definedName>
    <definedName name="_1587ด_2">#REF!</definedName>
    <definedName name="_1588ด_3">"#REF!"</definedName>
    <definedName name="_1589ด_4" localSheetId="12">#REF!</definedName>
    <definedName name="_1589ด_4" localSheetId="6">#REF!</definedName>
    <definedName name="_1589ด_4">#REF!</definedName>
    <definedName name="_159_____DAT8_4" localSheetId="12">#REF!</definedName>
    <definedName name="_159_____DAT8_4" localSheetId="6">#REF!</definedName>
    <definedName name="_159_____DAT8_4">#REF!</definedName>
    <definedName name="_1590ด_5" localSheetId="12">#REF!</definedName>
    <definedName name="_1590ด_5" localSheetId="6">#REF!</definedName>
    <definedName name="_1590ด_5">#REF!</definedName>
    <definedName name="_1591ด_6">"#REF!"</definedName>
    <definedName name="_1592ด_7">"#REF!"</definedName>
    <definedName name="_1593ด_8" localSheetId="12">#REF!</definedName>
    <definedName name="_1593ด_8" localSheetId="6">#REF!</definedName>
    <definedName name="_1593ด_8">#REF!</definedName>
    <definedName name="_1594ด_9" localSheetId="12">#REF!</definedName>
    <definedName name="_1594ด_9" localSheetId="6">#REF!</definedName>
    <definedName name="_1594ด_9">#REF!</definedName>
    <definedName name="_1595ยกไปส_งเขต_1" localSheetId="12">#REF!</definedName>
    <definedName name="_1595ยกไปส_งเขต_1" localSheetId="6">#REF!</definedName>
    <definedName name="_1595ยกไปส_งเขต_1">#REF!</definedName>
    <definedName name="_1596ยกไปส_งเขต_10" localSheetId="12">#REF!</definedName>
    <definedName name="_1596ยกไปส_งเขต_10" localSheetId="6">#REF!</definedName>
    <definedName name="_1596ยกไปส_งเขต_10">#REF!</definedName>
    <definedName name="_1597ยกไปส_งเขต_11" localSheetId="12">#REF!</definedName>
    <definedName name="_1597ยกไปส_งเขต_11" localSheetId="6">#REF!</definedName>
    <definedName name="_1597ยกไปส_งเขต_11">#REF!</definedName>
    <definedName name="_1598ยกไปส_งเขต_12" localSheetId="12">#REF!</definedName>
    <definedName name="_1598ยกไปส_งเขต_12" localSheetId="6">#REF!</definedName>
    <definedName name="_1598ยกไปส_งเขต_12">#REF!</definedName>
    <definedName name="_1599ยกไปส_งเขต_13" localSheetId="12">#REF!</definedName>
    <definedName name="_1599ยกไปส_งเขต_13" localSheetId="6">#REF!</definedName>
    <definedName name="_1599ยกไปส_งเขต_13">#REF!</definedName>
    <definedName name="_16_____DAT1_8" localSheetId="12">#REF!</definedName>
    <definedName name="_16_____DAT1_8" localSheetId="6">#REF!</definedName>
    <definedName name="_16_____DAT1_8">#REF!</definedName>
    <definedName name="_16_A_1_1_1">NA()</definedName>
    <definedName name="_16_A_1_1_1_1">NA()</definedName>
    <definedName name="_160_____DAT8_5">"#REF!"</definedName>
    <definedName name="_1600ยกไปส_งเขต_2" localSheetId="12">#REF!</definedName>
    <definedName name="_1600ยกไปส_งเขต_2" localSheetId="6">#REF!</definedName>
    <definedName name="_1600ยกไปส_งเขต_2">#REF!</definedName>
    <definedName name="_1601ยกไปส_งเขต_3">"#REF!"</definedName>
    <definedName name="_1602ยกไปส_งเขต_4" localSheetId="12">#REF!</definedName>
    <definedName name="_1602ยกไปส_งเขต_4" localSheetId="6">#REF!</definedName>
    <definedName name="_1602ยกไปส_งเขต_4">#REF!</definedName>
    <definedName name="_1603ยกไปส_งเขต_5">"#REF!"</definedName>
    <definedName name="_1604ยกไปส_งเขต_6">"#REF!"</definedName>
    <definedName name="_1605ยกไปส_งเขต_7" localSheetId="12">#REF!</definedName>
    <definedName name="_1605ยกไปส_งเขต_7" localSheetId="6">#REF!</definedName>
    <definedName name="_1605ยกไปส_งเขต_7">#REF!</definedName>
    <definedName name="_1606ยกไปส_งเขต_8" localSheetId="12">#REF!</definedName>
    <definedName name="_1606ยกไปส_งเขต_8" localSheetId="6">#REF!</definedName>
    <definedName name="_1606ยกไปส_งเขต_8">#REF!</definedName>
    <definedName name="_1607ยกไปส_งเขต_9" localSheetId="12">#REF!</definedName>
    <definedName name="_1607ยกไปส_งเขต_9" localSheetId="6">#REF!</definedName>
    <definedName name="_1607ยกไปส_งเขต_9">#REF!</definedName>
    <definedName name="_160pl_2">NA()</definedName>
    <definedName name="_161_____DAT8_6">"#REF!"</definedName>
    <definedName name="_162_____DAT8_7" localSheetId="12">#REF!</definedName>
    <definedName name="_162_____DAT8_7" localSheetId="6">#REF!</definedName>
    <definedName name="_162_____DAT8_7">#REF!</definedName>
    <definedName name="_163_____DAT8_8" localSheetId="12">#REF!</definedName>
    <definedName name="_163_____DAT8_8" localSheetId="6">#REF!</definedName>
    <definedName name="_163_____DAT8_8">#REF!</definedName>
    <definedName name="_163PLstment_2">NA()</definedName>
    <definedName name="_164_____DAT8_9" localSheetId="12">#REF!</definedName>
    <definedName name="_164_____DAT8_9" localSheetId="6">#REF!</definedName>
    <definedName name="_164_____DAT8_9">#REF!</definedName>
    <definedName name="_165_____DAT9_1" localSheetId="12">#REF!</definedName>
    <definedName name="_165_____DAT9_1" localSheetId="6">#REF!</definedName>
    <definedName name="_165_____DAT9_1">#REF!</definedName>
    <definedName name="_165QA_1">NA()</definedName>
    <definedName name="_166_____DAT9_10" localSheetId="12">#REF!</definedName>
    <definedName name="_166_____DAT9_10" localSheetId="6">#REF!</definedName>
    <definedName name="_166_____DAT9_10">#REF!</definedName>
    <definedName name="_167_____DAT9_11" localSheetId="12">#REF!</definedName>
    <definedName name="_167_____DAT9_11" localSheetId="6">#REF!</definedName>
    <definedName name="_167_____DAT9_11">#REF!</definedName>
    <definedName name="_168_____DAT9_12" localSheetId="12">#REF!</definedName>
    <definedName name="_168_____DAT9_12" localSheetId="6">#REF!</definedName>
    <definedName name="_168_____DAT9_12">#REF!</definedName>
    <definedName name="_169_____DAT9_13" localSheetId="12">#REF!</definedName>
    <definedName name="_169_____DAT9_13" localSheetId="6">#REF!</definedName>
    <definedName name="_169_____DAT9_13">#REF!</definedName>
    <definedName name="_17_____DAT1_9" localSheetId="12">#REF!</definedName>
    <definedName name="_17_____DAT1_9" localSheetId="6">#REF!</definedName>
    <definedName name="_17_____DAT1_9">#REF!</definedName>
    <definedName name="_170_____DAT9_2" localSheetId="12">#REF!</definedName>
    <definedName name="_170_____DAT9_2" localSheetId="6">#REF!</definedName>
    <definedName name="_170_____DAT9_2">#REF!</definedName>
    <definedName name="_171_____DAT9_3">"#REF!"</definedName>
    <definedName name="_172_____DAT9_4" localSheetId="12">#REF!</definedName>
    <definedName name="_172_____DAT9_4" localSheetId="6">#REF!</definedName>
    <definedName name="_172_____DAT9_4">#REF!</definedName>
    <definedName name="_173_____DAT9_5">"#REF!"</definedName>
    <definedName name="_174_____DAT9_6">"#REF!"</definedName>
    <definedName name="_175_____DAT9_7" localSheetId="12">#REF!</definedName>
    <definedName name="_175_____DAT9_7" localSheetId="6">#REF!</definedName>
    <definedName name="_175_____DAT9_7">#REF!</definedName>
    <definedName name="_175QQ_1">NA()</definedName>
    <definedName name="_176_____DAT9_8" localSheetId="12">#REF!</definedName>
    <definedName name="_176_____DAT9_8" localSheetId="6">#REF!</definedName>
    <definedName name="_176_____DAT9_8">#REF!</definedName>
    <definedName name="_177_____DAT9_9" localSheetId="12">#REF!</definedName>
    <definedName name="_177_____DAT9_9" localSheetId="6">#REF!</definedName>
    <definedName name="_177_____DAT9_9">#REF!</definedName>
    <definedName name="_178____DAT1_1" localSheetId="12">#REF!</definedName>
    <definedName name="_178____DAT1_1" localSheetId="6">#REF!</definedName>
    <definedName name="_178____DAT1_1">#REF!</definedName>
    <definedName name="_179____DAT1_10" localSheetId="12">#REF!</definedName>
    <definedName name="_179____DAT1_10" localSheetId="6">#REF!</definedName>
    <definedName name="_179____DAT1_10">#REF!</definedName>
    <definedName name="_18_____DAT10_1" localSheetId="12">#REF!</definedName>
    <definedName name="_18_____DAT10_1" localSheetId="6">#REF!</definedName>
    <definedName name="_18_____DAT10_1">#REF!</definedName>
    <definedName name="_180____DAT1_11" localSheetId="12">#REF!</definedName>
    <definedName name="_180____DAT1_11" localSheetId="6">#REF!</definedName>
    <definedName name="_180____DAT1_11">#REF!</definedName>
    <definedName name="_181____DAT1_12" localSheetId="12">#REF!</definedName>
    <definedName name="_181____DAT1_12" localSheetId="6">#REF!</definedName>
    <definedName name="_181____DAT1_12">#REF!</definedName>
    <definedName name="_182____DAT1_13" localSheetId="12">#REF!</definedName>
    <definedName name="_182____DAT1_13" localSheetId="6">#REF!</definedName>
    <definedName name="_182____DAT1_13">#REF!</definedName>
    <definedName name="_183____DAT1_2" localSheetId="12">#REF!</definedName>
    <definedName name="_183____DAT1_2" localSheetId="6">#REF!</definedName>
    <definedName name="_183____DAT1_2">#REF!</definedName>
    <definedName name="_184____DAT1_3">"#REF!"</definedName>
    <definedName name="_185____DAT1_4" localSheetId="12">#REF!</definedName>
    <definedName name="_185____DAT1_4" localSheetId="6">#REF!</definedName>
    <definedName name="_185____DAT1_4">#REF!</definedName>
    <definedName name="_185QW_1">NA()</definedName>
    <definedName name="_186____DAT1_5">"#REF!"</definedName>
    <definedName name="_187____DAT1_6">"#REF!"</definedName>
    <definedName name="_188____DAT1_7" localSheetId="12">#REF!</definedName>
    <definedName name="_188____DAT1_7" localSheetId="6">#REF!</definedName>
    <definedName name="_188____DAT1_7">#REF!</definedName>
    <definedName name="_189____DAT1_8" localSheetId="12">#REF!</definedName>
    <definedName name="_189____DAT1_8" localSheetId="6">#REF!</definedName>
    <definedName name="_189____DAT1_8">#REF!</definedName>
    <definedName name="_19_____DAT10_10" localSheetId="12">#REF!</definedName>
    <definedName name="_19_____DAT10_10" localSheetId="6">#REF!</definedName>
    <definedName name="_19_____DAT10_10">#REF!</definedName>
    <definedName name="_190____DAT1_9" localSheetId="12">#REF!</definedName>
    <definedName name="_190____DAT1_9" localSheetId="6">#REF!</definedName>
    <definedName name="_190____DAT1_9">#REF!</definedName>
    <definedName name="_191____DAT10_1" localSheetId="12">#REF!</definedName>
    <definedName name="_191____DAT10_1" localSheetId="6">#REF!</definedName>
    <definedName name="_191____DAT10_1">#REF!</definedName>
    <definedName name="_192____DAT10_10" localSheetId="12">#REF!</definedName>
    <definedName name="_192____DAT10_10" localSheetId="6">#REF!</definedName>
    <definedName name="_192____DAT10_10">#REF!</definedName>
    <definedName name="_193____DAT10_11" localSheetId="12">#REF!</definedName>
    <definedName name="_193____DAT10_11" localSheetId="6">#REF!</definedName>
    <definedName name="_193____DAT10_11">#REF!</definedName>
    <definedName name="_194____DAT10_12" localSheetId="12">#REF!</definedName>
    <definedName name="_194____DAT10_12" localSheetId="6">#REF!</definedName>
    <definedName name="_194____DAT10_12">#REF!</definedName>
    <definedName name="_195____DAT10_13" localSheetId="12">#REF!</definedName>
    <definedName name="_195____DAT10_13" localSheetId="6">#REF!</definedName>
    <definedName name="_195____DAT10_13">#REF!</definedName>
    <definedName name="_196____DAT10_2" localSheetId="12">#REF!</definedName>
    <definedName name="_196____DAT10_2" localSheetId="6">#REF!</definedName>
    <definedName name="_196____DAT10_2">#REF!</definedName>
    <definedName name="_196Report_2">NA()</definedName>
    <definedName name="_197____DAT10_3">"#REF!"</definedName>
    <definedName name="_198____DAT10_4" localSheetId="12">#REF!</definedName>
    <definedName name="_198____DAT10_4" localSheetId="6">#REF!</definedName>
    <definedName name="_198____DAT10_4">#REF!</definedName>
    <definedName name="_199____DAT10_5">"#REF!"</definedName>
    <definedName name="_199TEST0_2">NA()</definedName>
    <definedName name="_1Print_Areayy\_h_mmPM" localSheetId="12">#REF!,#REF!</definedName>
    <definedName name="_1Print_Areayy\_h_mmPM" localSheetId="6">#REF!,#REF!</definedName>
    <definedName name="_1Print_Areayy\_h_mmPM">#REF!,#REF!</definedName>
    <definedName name="_2______Print_Areayy\_h_mmPM" localSheetId="12">#REF!,#REF!</definedName>
    <definedName name="_2______Print_Areayy\_h_mmPM" localSheetId="6">#REF!,#REF!</definedName>
    <definedName name="_2______Print_Areayy\_h_mmPM">#REF!,#REF!</definedName>
    <definedName name="_2_____DAT1_10" localSheetId="12">#REF!</definedName>
    <definedName name="_2_____DAT1_10" localSheetId="6">#REF!</definedName>
    <definedName name="_2_____DAT1_10">#REF!</definedName>
    <definedName name="_2__Excel_BuiltIn__FilterDatabase_2_1_1" localSheetId="12">#REF!</definedName>
    <definedName name="_2__Excel_BuiltIn__FilterDatabase_2_1_1" localSheetId="6">#REF!</definedName>
    <definedName name="_2__Excel_BuiltIn__FilterDatabase_2_1_1">#REF!</definedName>
    <definedName name="_2_A_1">NA()</definedName>
    <definedName name="_2_A_2">NA()</definedName>
    <definedName name="_20_____DAT10_11" localSheetId="12">#REF!</definedName>
    <definedName name="_20_____DAT10_11" localSheetId="6">#REF!</definedName>
    <definedName name="_20_____DAT10_11">#REF!</definedName>
    <definedName name="_200____DAT10_6">"#REF!"</definedName>
    <definedName name="_201____DAT10_7" localSheetId="12">#REF!</definedName>
    <definedName name="_201____DAT10_7" localSheetId="6">#REF!</definedName>
    <definedName name="_201____DAT10_7">#REF!</definedName>
    <definedName name="_202____DAT10_8" localSheetId="12">#REF!</definedName>
    <definedName name="_202____DAT10_8" localSheetId="6">#REF!</definedName>
    <definedName name="_202____DAT10_8">#REF!</definedName>
    <definedName name="_202TESTHKEY_2">NA()</definedName>
    <definedName name="_203____DAT10_9" localSheetId="12">#REF!</definedName>
    <definedName name="_203____DAT10_9" localSheetId="6">#REF!</definedName>
    <definedName name="_203____DAT10_9">#REF!</definedName>
    <definedName name="_204____DAT11_1" localSheetId="12">#REF!</definedName>
    <definedName name="_204____DAT11_1" localSheetId="6">#REF!</definedName>
    <definedName name="_204____DAT11_1">#REF!</definedName>
    <definedName name="_205____DAT11_10" localSheetId="12">#REF!</definedName>
    <definedName name="_205____DAT11_10" localSheetId="6">#REF!</definedName>
    <definedName name="_205____DAT11_10">#REF!</definedName>
    <definedName name="_205TESTKEYS_2">NA()</definedName>
    <definedName name="_206____DAT11_11" localSheetId="12">#REF!</definedName>
    <definedName name="_206____DAT11_11" localSheetId="6">#REF!</definedName>
    <definedName name="_206____DAT11_11">#REF!</definedName>
    <definedName name="_207____DAT11_12" localSheetId="12">#REF!</definedName>
    <definedName name="_207____DAT11_12" localSheetId="6">#REF!</definedName>
    <definedName name="_207____DAT11_12">#REF!</definedName>
    <definedName name="_208____DAT11_13" localSheetId="12">#REF!</definedName>
    <definedName name="_208____DAT11_13" localSheetId="6">#REF!</definedName>
    <definedName name="_208____DAT11_13">#REF!</definedName>
    <definedName name="_208TESTVKEY_2">NA()</definedName>
    <definedName name="_209____DAT11_2" localSheetId="12">#REF!</definedName>
    <definedName name="_209____DAT11_2" localSheetId="6">#REF!</definedName>
    <definedName name="_209____DAT11_2">#REF!</definedName>
    <definedName name="_21_____DAT10_12" localSheetId="12">#REF!</definedName>
    <definedName name="_21_____DAT10_12" localSheetId="6">#REF!</definedName>
    <definedName name="_21_____DAT10_12">#REF!</definedName>
    <definedName name="_210____DAT11_3">"#REF!"</definedName>
    <definedName name="_210ZA_1">NA()</definedName>
    <definedName name="_211____DAT11_4" localSheetId="12">#REF!</definedName>
    <definedName name="_211____DAT11_4" localSheetId="6">#REF!</definedName>
    <definedName name="_211____DAT11_4">#REF!</definedName>
    <definedName name="_212____DAT11_5">"#REF!"</definedName>
    <definedName name="_213____DAT11_6">"#REF!"</definedName>
    <definedName name="_214____DAT11_7" localSheetId="12">#REF!</definedName>
    <definedName name="_214____DAT11_7" localSheetId="6">#REF!</definedName>
    <definedName name="_214____DAT11_7">#REF!</definedName>
    <definedName name="_215____DAT11_8" localSheetId="12">#REF!</definedName>
    <definedName name="_215____DAT11_8" localSheetId="6">#REF!</definedName>
    <definedName name="_215____DAT11_8">#REF!</definedName>
    <definedName name="_216____DAT11_9" localSheetId="12">#REF!</definedName>
    <definedName name="_216____DAT11_9" localSheetId="6">#REF!</definedName>
    <definedName name="_216____DAT11_9">#REF!</definedName>
    <definedName name="_217____DAT12_1" localSheetId="12">#REF!</definedName>
    <definedName name="_217____DAT12_1" localSheetId="6">#REF!</definedName>
    <definedName name="_217____DAT12_1">#REF!</definedName>
    <definedName name="_218____DAT12_10" localSheetId="12">#REF!</definedName>
    <definedName name="_218____DAT12_10" localSheetId="6">#REF!</definedName>
    <definedName name="_218____DAT12_10">#REF!</definedName>
    <definedName name="_219____DAT12_11" localSheetId="12">#REF!</definedName>
    <definedName name="_219____DAT12_11" localSheetId="6">#REF!</definedName>
    <definedName name="_219____DAT12_11">#REF!</definedName>
    <definedName name="_21A_1">NA()</definedName>
    <definedName name="_22_____DAT10_13" localSheetId="12">#REF!</definedName>
    <definedName name="_22_____DAT10_13" localSheetId="6">#REF!</definedName>
    <definedName name="_22_____DAT10_13">#REF!</definedName>
    <definedName name="_220____DAT12_12" localSheetId="12">#REF!</definedName>
    <definedName name="_220____DAT12_12" localSheetId="6">#REF!</definedName>
    <definedName name="_220____DAT12_12">#REF!</definedName>
    <definedName name="_220ZZ_1">NA()</definedName>
    <definedName name="_221____DAT12_13" localSheetId="12">#REF!</definedName>
    <definedName name="_221____DAT12_13" localSheetId="6">#REF!</definedName>
    <definedName name="_221____DAT12_13">#REF!</definedName>
    <definedName name="_222____DAT12_2" localSheetId="12">#REF!</definedName>
    <definedName name="_222____DAT12_2" localSheetId="6">#REF!</definedName>
    <definedName name="_222____DAT12_2">#REF!</definedName>
    <definedName name="_223____DAT12_3">"#REF!"</definedName>
    <definedName name="_224____DAT12_4" localSheetId="12">#REF!</definedName>
    <definedName name="_224____DAT12_4" localSheetId="6">#REF!</definedName>
    <definedName name="_224____DAT12_4">#REF!</definedName>
    <definedName name="_225____DAT12_5">"#REF!"</definedName>
    <definedName name="_226____DAT12_6">"#REF!"</definedName>
    <definedName name="_227____DAT12_7" localSheetId="12">#REF!</definedName>
    <definedName name="_227____DAT12_7" localSheetId="6">#REF!</definedName>
    <definedName name="_227____DAT12_7">#REF!</definedName>
    <definedName name="_228____DAT12_8" localSheetId="12">#REF!</definedName>
    <definedName name="_228____DAT12_8" localSheetId="6">#REF!</definedName>
    <definedName name="_228____DAT12_8">#REF!</definedName>
    <definedName name="_229____DAT12_9" localSheetId="12">#REF!</definedName>
    <definedName name="_229____DAT12_9" localSheetId="6">#REF!</definedName>
    <definedName name="_229____DAT12_9">#REF!</definedName>
    <definedName name="_23_____DAT10_14" localSheetId="12">#REF!</definedName>
    <definedName name="_23_____DAT10_14" localSheetId="6">#REF!</definedName>
    <definedName name="_23_____DAT10_14">#REF!</definedName>
    <definedName name="_230____DAT13_1" localSheetId="12">#REF!</definedName>
    <definedName name="_230____DAT13_1" localSheetId="6">#REF!</definedName>
    <definedName name="_230____DAT13_1">#REF!</definedName>
    <definedName name="_231____DAT13_10" localSheetId="12">#REF!</definedName>
    <definedName name="_231____DAT13_10" localSheetId="6">#REF!</definedName>
    <definedName name="_231____DAT13_10">#REF!</definedName>
    <definedName name="_232____DAT13_11" localSheetId="12">#REF!</definedName>
    <definedName name="_232____DAT13_11" localSheetId="6">#REF!</definedName>
    <definedName name="_232____DAT13_11">#REF!</definedName>
    <definedName name="_233____DAT13_12" localSheetId="12">#REF!</definedName>
    <definedName name="_233____DAT13_12" localSheetId="6">#REF!</definedName>
    <definedName name="_233____DAT13_12">#REF!</definedName>
    <definedName name="_234____DAT13_13" localSheetId="12">#REF!</definedName>
    <definedName name="_234____DAT13_13" localSheetId="6">#REF!</definedName>
    <definedName name="_234____DAT13_13">#REF!</definedName>
    <definedName name="_235____DAT13_2" localSheetId="12">#REF!</definedName>
    <definedName name="_235____DAT13_2" localSheetId="6">#REF!</definedName>
    <definedName name="_235____DAT13_2">#REF!</definedName>
    <definedName name="_236____DAT13_3">"#REF!"</definedName>
    <definedName name="_237____DAT13_4" localSheetId="12">#REF!</definedName>
    <definedName name="_237____DAT13_4" localSheetId="6">#REF!</definedName>
    <definedName name="_237____DAT13_4">#REF!</definedName>
    <definedName name="_238____DAT13_5">"#REF!"</definedName>
    <definedName name="_239____DAT13_6">"#REF!"</definedName>
    <definedName name="_239ยกไปส_งเขต_1_5">NA()</definedName>
    <definedName name="_24_____DAT10_15" localSheetId="12">#REF!</definedName>
    <definedName name="_24_____DAT10_15" localSheetId="6">#REF!</definedName>
    <definedName name="_24_____DAT10_15">#REF!</definedName>
    <definedName name="_240____DAT13_7" localSheetId="12">#REF!</definedName>
    <definedName name="_240____DAT13_7" localSheetId="6">#REF!</definedName>
    <definedName name="_240____DAT13_7">#REF!</definedName>
    <definedName name="_240ยกไปส_งเขต_1_1_1">NA()</definedName>
    <definedName name="_241____DAT13_8" localSheetId="12">#REF!</definedName>
    <definedName name="_241____DAT13_8" localSheetId="6">#REF!</definedName>
    <definedName name="_241____DAT13_8">#REF!</definedName>
    <definedName name="_242____DAT13_9" localSheetId="12">#REF!</definedName>
    <definedName name="_242____DAT13_9" localSheetId="6">#REF!</definedName>
    <definedName name="_242____DAT13_9">#REF!</definedName>
    <definedName name="_243____DAT2_1" localSheetId="12">#REF!</definedName>
    <definedName name="_243____DAT2_1" localSheetId="6">#REF!</definedName>
    <definedName name="_243____DAT2_1">#REF!</definedName>
    <definedName name="_244____DAT2_10" localSheetId="12">#REF!</definedName>
    <definedName name="_244____DAT2_10" localSheetId="6">#REF!</definedName>
    <definedName name="_244____DAT2_10">#REF!</definedName>
    <definedName name="_245____DAT2_11" localSheetId="12">#REF!</definedName>
    <definedName name="_245____DAT2_11" localSheetId="6">#REF!</definedName>
    <definedName name="_245____DAT2_11">#REF!</definedName>
    <definedName name="_246____DAT2_12" localSheetId="12">#REF!</definedName>
    <definedName name="_246____DAT2_12" localSheetId="6">#REF!</definedName>
    <definedName name="_246____DAT2_12">#REF!</definedName>
    <definedName name="_247____DAT2_13" localSheetId="12">#REF!</definedName>
    <definedName name="_247____DAT2_13" localSheetId="6">#REF!</definedName>
    <definedName name="_247____DAT2_13">#REF!</definedName>
    <definedName name="_248____DAT2_2" localSheetId="12">#REF!</definedName>
    <definedName name="_248____DAT2_2" localSheetId="6">#REF!</definedName>
    <definedName name="_248____DAT2_2">#REF!</definedName>
    <definedName name="_249____DAT2_3">"#REF!"</definedName>
    <definedName name="_25_____DAT10_16" localSheetId="12">#REF!</definedName>
    <definedName name="_25_____DAT10_16" localSheetId="6">#REF!</definedName>
    <definedName name="_25_____DAT10_16">#REF!</definedName>
    <definedName name="_250____DAT2_4" localSheetId="12">#REF!</definedName>
    <definedName name="_250____DAT2_4" localSheetId="6">#REF!</definedName>
    <definedName name="_250____DAT2_4">#REF!</definedName>
    <definedName name="_251____DAT2_5">"#REF!"</definedName>
    <definedName name="_252____DAT2_6">"#REF!"</definedName>
    <definedName name="_253____DAT2_7" localSheetId="12">#REF!</definedName>
    <definedName name="_253____DAT2_7" localSheetId="6">#REF!</definedName>
    <definedName name="_253____DAT2_7">#REF!</definedName>
    <definedName name="_254____DAT2_8" localSheetId="12">#REF!</definedName>
    <definedName name="_254____DAT2_8" localSheetId="6">#REF!</definedName>
    <definedName name="_254____DAT2_8">#REF!</definedName>
    <definedName name="_255____DAT2_9" localSheetId="12">#REF!</definedName>
    <definedName name="_255____DAT2_9" localSheetId="6">#REF!</definedName>
    <definedName name="_255____DAT2_9">#REF!</definedName>
    <definedName name="_256____DAT3_1" localSheetId="12">#REF!</definedName>
    <definedName name="_256____DAT3_1" localSheetId="6">#REF!</definedName>
    <definedName name="_256____DAT3_1">#REF!</definedName>
    <definedName name="_257____DAT3_10" localSheetId="12">#REF!</definedName>
    <definedName name="_257____DAT3_10" localSheetId="6">#REF!</definedName>
    <definedName name="_257____DAT3_10">#REF!</definedName>
    <definedName name="_258____DAT3_11" localSheetId="12">#REF!</definedName>
    <definedName name="_258____DAT3_11" localSheetId="6">#REF!</definedName>
    <definedName name="_258____DAT3_11">#REF!</definedName>
    <definedName name="_259____DAT3_12" localSheetId="12">#REF!</definedName>
    <definedName name="_259____DAT3_12" localSheetId="6">#REF!</definedName>
    <definedName name="_259____DAT3_12">#REF!</definedName>
    <definedName name="_26_____DAT10_17" localSheetId="12">#REF!</definedName>
    <definedName name="_26_____DAT10_17" localSheetId="6">#REF!</definedName>
    <definedName name="_26_____DAT10_17">#REF!</definedName>
    <definedName name="_260____DAT3_13" localSheetId="12">#REF!</definedName>
    <definedName name="_260____DAT3_13" localSheetId="6">#REF!</definedName>
    <definedName name="_260____DAT3_13">#REF!</definedName>
    <definedName name="_261____DAT3_2" localSheetId="12">#REF!</definedName>
    <definedName name="_261____DAT3_2" localSheetId="6">#REF!</definedName>
    <definedName name="_261____DAT3_2">#REF!</definedName>
    <definedName name="_262____DAT3_3">"#REF!"</definedName>
    <definedName name="_263____DAT3_4" localSheetId="12">#REF!</definedName>
    <definedName name="_263____DAT3_4" localSheetId="6">#REF!</definedName>
    <definedName name="_263____DAT3_4">#REF!</definedName>
    <definedName name="_264____DAT3_5">"#REF!"</definedName>
    <definedName name="_265____DAT3_6">"#REF!"</definedName>
    <definedName name="_266____DAT3_7" localSheetId="12">#REF!</definedName>
    <definedName name="_266____DAT3_7" localSheetId="6">#REF!</definedName>
    <definedName name="_266____DAT3_7">#REF!</definedName>
    <definedName name="_267____DAT3_8" localSheetId="12">#REF!</definedName>
    <definedName name="_267____DAT3_8" localSheetId="6">#REF!</definedName>
    <definedName name="_267____DAT3_8">#REF!</definedName>
    <definedName name="_268____DAT3_9" localSheetId="12">#REF!</definedName>
    <definedName name="_268____DAT3_9" localSheetId="6">#REF!</definedName>
    <definedName name="_268____DAT3_9">#REF!</definedName>
    <definedName name="_269____DAT4_1" localSheetId="12">#REF!</definedName>
    <definedName name="_269____DAT4_1" localSheetId="6">#REF!</definedName>
    <definedName name="_269____DAT4_1">#REF!</definedName>
    <definedName name="_27_____DAT10_2" localSheetId="12">#REF!</definedName>
    <definedName name="_27_____DAT10_2" localSheetId="6">#REF!</definedName>
    <definedName name="_27_____DAT10_2">#REF!</definedName>
    <definedName name="_270____DAT4_10" localSheetId="12">#REF!</definedName>
    <definedName name="_270____DAT4_10" localSheetId="6">#REF!</definedName>
    <definedName name="_270____DAT4_10">#REF!</definedName>
    <definedName name="_271____DAT4_11" localSheetId="12">#REF!</definedName>
    <definedName name="_271____DAT4_11" localSheetId="6">#REF!</definedName>
    <definedName name="_271____DAT4_11">#REF!</definedName>
    <definedName name="_272____DAT4_12" localSheetId="12">#REF!</definedName>
    <definedName name="_272____DAT4_12" localSheetId="6">#REF!</definedName>
    <definedName name="_272____DAT4_12">#REF!</definedName>
    <definedName name="_273____DAT4_13" localSheetId="12">#REF!</definedName>
    <definedName name="_273____DAT4_13" localSheetId="6">#REF!</definedName>
    <definedName name="_273____DAT4_13">#REF!</definedName>
    <definedName name="_274____DAT4_2" localSheetId="12">#REF!</definedName>
    <definedName name="_274____DAT4_2" localSheetId="6">#REF!</definedName>
    <definedName name="_274____DAT4_2">#REF!</definedName>
    <definedName name="_275____DAT4_3">"#REF!"</definedName>
    <definedName name="_276____DAT4_4" localSheetId="12">#REF!</definedName>
    <definedName name="_276____DAT4_4" localSheetId="6">#REF!</definedName>
    <definedName name="_276____DAT4_4">#REF!</definedName>
    <definedName name="_277____DAT4_5">"#REF!"</definedName>
    <definedName name="_278____DAT4_6">"#REF!"</definedName>
    <definedName name="_279____DAT4_7" localSheetId="12">#REF!</definedName>
    <definedName name="_279____DAT4_7" localSheetId="6">#REF!</definedName>
    <definedName name="_279____DAT4_7">#REF!</definedName>
    <definedName name="_28_____DAT10_3">"#REF!"</definedName>
    <definedName name="_280____DAT4_8" localSheetId="12">#REF!</definedName>
    <definedName name="_280____DAT4_8" localSheetId="6">#REF!</definedName>
    <definedName name="_280____DAT4_8">#REF!</definedName>
    <definedName name="_281____DAT4_9" localSheetId="12">#REF!</definedName>
    <definedName name="_281____DAT4_9" localSheetId="6">#REF!</definedName>
    <definedName name="_281____DAT4_9">#REF!</definedName>
    <definedName name="_282____DAT5_1" localSheetId="12">#REF!</definedName>
    <definedName name="_282____DAT5_1" localSheetId="6">#REF!</definedName>
    <definedName name="_282____DAT5_1">#REF!</definedName>
    <definedName name="_283____DAT5_10" localSheetId="12">#REF!</definedName>
    <definedName name="_283____DAT5_10" localSheetId="6">#REF!</definedName>
    <definedName name="_283____DAT5_10">#REF!</definedName>
    <definedName name="_284____DAT5_11" localSheetId="12">#REF!</definedName>
    <definedName name="_284____DAT5_11" localSheetId="6">#REF!</definedName>
    <definedName name="_284____DAT5_11">#REF!</definedName>
    <definedName name="_285____DAT5_12" localSheetId="12">#REF!</definedName>
    <definedName name="_285____DAT5_12" localSheetId="6">#REF!</definedName>
    <definedName name="_285____DAT5_12">#REF!</definedName>
    <definedName name="_286____DAT5_13" localSheetId="12">#REF!</definedName>
    <definedName name="_286____DAT5_13" localSheetId="6">#REF!</definedName>
    <definedName name="_286____DAT5_13">#REF!</definedName>
    <definedName name="_287____DAT5_2" localSheetId="12">#REF!</definedName>
    <definedName name="_287____DAT5_2" localSheetId="6">#REF!</definedName>
    <definedName name="_287____DAT5_2">#REF!</definedName>
    <definedName name="_288____DAT5_3">"#REF!"</definedName>
    <definedName name="_289____DAT5_4" localSheetId="12">#REF!</definedName>
    <definedName name="_289____DAT5_4" localSheetId="6">#REF!</definedName>
    <definedName name="_289____DAT5_4">#REF!</definedName>
    <definedName name="_29_____DAT10_4" localSheetId="12">#REF!</definedName>
    <definedName name="_29_____DAT10_4" localSheetId="6">#REF!</definedName>
    <definedName name="_29_____DAT10_4">#REF!</definedName>
    <definedName name="_290____DAT5_5">"#REF!"</definedName>
    <definedName name="_291____DAT5_6">"#REF!"</definedName>
    <definedName name="_292____DAT5_7" localSheetId="12">#REF!</definedName>
    <definedName name="_292____DAT5_7" localSheetId="6">#REF!</definedName>
    <definedName name="_292____DAT5_7">#REF!</definedName>
    <definedName name="_293____DAT5_8" localSheetId="12">#REF!</definedName>
    <definedName name="_293____DAT5_8" localSheetId="6">#REF!</definedName>
    <definedName name="_293____DAT5_8">#REF!</definedName>
    <definedName name="_294____DAT5_9" localSheetId="12">#REF!</definedName>
    <definedName name="_294____DAT5_9" localSheetId="6">#REF!</definedName>
    <definedName name="_294____DAT5_9">#REF!</definedName>
    <definedName name="_295____DAT6_1" localSheetId="12">#REF!</definedName>
    <definedName name="_295____DAT6_1" localSheetId="6">#REF!</definedName>
    <definedName name="_295____DAT6_1">#REF!</definedName>
    <definedName name="_296____DAT6_10" localSheetId="12">#REF!</definedName>
    <definedName name="_296____DAT6_10" localSheetId="6">#REF!</definedName>
    <definedName name="_296____DAT6_10">#REF!</definedName>
    <definedName name="_297____DAT6_11" localSheetId="12">#REF!</definedName>
    <definedName name="_297____DAT6_11" localSheetId="6">#REF!</definedName>
    <definedName name="_297____DAT6_11">#REF!</definedName>
    <definedName name="_298____DAT6_12" localSheetId="12">#REF!</definedName>
    <definedName name="_298____DAT6_12" localSheetId="6">#REF!</definedName>
    <definedName name="_298____DAT6_12">#REF!</definedName>
    <definedName name="_299____DAT6_13" localSheetId="12">#REF!</definedName>
    <definedName name="_299____DAT6_13" localSheetId="6">#REF!</definedName>
    <definedName name="_299____DAT6_13">#REF!</definedName>
    <definedName name="_29ยกไปส_งเขต_1" localSheetId="12">#REF!</definedName>
    <definedName name="_29ยกไปส_งเขต_1" localSheetId="6">#REF!</definedName>
    <definedName name="_29ยกไปส_งเขต_1">#REF!</definedName>
    <definedName name="_2Excel_BuiltIn__FilterDatabase_3_1" localSheetId="12">#REF!</definedName>
    <definedName name="_2Excel_BuiltIn__FilterDatabase_3_1" localSheetId="6">#REF!</definedName>
    <definedName name="_2Excel_BuiltIn__FilterDatabase_3_1">#REF!</definedName>
    <definedName name="_2ยกไปส_งเขต_1">"#REF!"</definedName>
    <definedName name="_2ยกไปส_งเขต_1_1">"#REF!"</definedName>
    <definedName name="_3_____DAT1_11" localSheetId="12">#REF!</definedName>
    <definedName name="_3_____DAT1_11" localSheetId="6">#REF!</definedName>
    <definedName name="_3_____DAT1_11">#REF!</definedName>
    <definedName name="_3_____Print_Areayy\_h_mmPM" localSheetId="12">#REF!,#REF!</definedName>
    <definedName name="_3_____Print_Areayy\_h_mmPM" localSheetId="6">#REF!,#REF!</definedName>
    <definedName name="_3_____Print_Areayy\_h_mmPM">#REF!,#REF!</definedName>
    <definedName name="_3_Excel_BuiltIn__FilterDatabase_2_1_1" localSheetId="12">#REF!</definedName>
    <definedName name="_3_Excel_BuiltIn__FilterDatabase_2_1_1" localSheetId="6">#REF!</definedName>
    <definedName name="_3_Excel_BuiltIn__FilterDatabase_2_1_1">#REF!</definedName>
    <definedName name="_30_____DAT10_5" localSheetId="12">#REF!</definedName>
    <definedName name="_30_____DAT10_5" localSheetId="6">#REF!</definedName>
    <definedName name="_30_____DAT10_5">#REF!</definedName>
    <definedName name="_300____DAT6_2" localSheetId="12">#REF!</definedName>
    <definedName name="_300____DAT6_2" localSheetId="6">#REF!</definedName>
    <definedName name="_300____DAT6_2">#REF!</definedName>
    <definedName name="_301____DAT6_3">"#REF!"</definedName>
    <definedName name="_302____DAT6_4" localSheetId="12">#REF!</definedName>
    <definedName name="_302____DAT6_4" localSheetId="6">#REF!</definedName>
    <definedName name="_302____DAT6_4">#REF!</definedName>
    <definedName name="_303____DAT6_5">"#REF!"</definedName>
    <definedName name="_304____DAT6_6">"#REF!"</definedName>
    <definedName name="_305____DAT6_7" localSheetId="12">#REF!</definedName>
    <definedName name="_305____DAT6_7" localSheetId="6">#REF!</definedName>
    <definedName name="_305____DAT6_7">#REF!</definedName>
    <definedName name="_306____DAT6_8" localSheetId="12">#REF!</definedName>
    <definedName name="_306____DAT6_8" localSheetId="6">#REF!</definedName>
    <definedName name="_306____DAT6_8">#REF!</definedName>
    <definedName name="_307____DAT6_9" localSheetId="12">#REF!</definedName>
    <definedName name="_307____DAT6_9" localSheetId="6">#REF!</definedName>
    <definedName name="_307____DAT6_9">#REF!</definedName>
    <definedName name="_308____DAT7_1" localSheetId="12">#REF!</definedName>
    <definedName name="_308____DAT7_1" localSheetId="6">#REF!</definedName>
    <definedName name="_308____DAT7_1">#REF!</definedName>
    <definedName name="_309____DAT7_10" localSheetId="12">#REF!</definedName>
    <definedName name="_309____DAT7_10" localSheetId="6">#REF!</definedName>
    <definedName name="_309____DAT7_10">#REF!</definedName>
    <definedName name="_30ยกไปส_งเขต_1_1">NA()</definedName>
    <definedName name="_31_____DAT10_6">"#REF!"</definedName>
    <definedName name="_310____DAT7_11" localSheetId="12">#REF!</definedName>
    <definedName name="_310____DAT7_11" localSheetId="6">#REF!</definedName>
    <definedName name="_310____DAT7_11">#REF!</definedName>
    <definedName name="_311____DAT7_12" localSheetId="12">#REF!</definedName>
    <definedName name="_311____DAT7_12" localSheetId="6">#REF!</definedName>
    <definedName name="_311____DAT7_12">#REF!</definedName>
    <definedName name="_312____DAT7_13" localSheetId="12">#REF!</definedName>
    <definedName name="_312____DAT7_13" localSheetId="6">#REF!</definedName>
    <definedName name="_312____DAT7_13">#REF!</definedName>
    <definedName name="_313____DAT7_2" localSheetId="12">#REF!</definedName>
    <definedName name="_313____DAT7_2" localSheetId="6">#REF!</definedName>
    <definedName name="_313____DAT7_2">#REF!</definedName>
    <definedName name="_314____DAT7_3">"#REF!"</definedName>
    <definedName name="_315____DAT7_4" localSheetId="12">#REF!</definedName>
    <definedName name="_315____DAT7_4" localSheetId="6">#REF!</definedName>
    <definedName name="_315____DAT7_4">#REF!</definedName>
    <definedName name="_316____DAT7_5">"#REF!"</definedName>
    <definedName name="_317____DAT7_6">"#REF!"</definedName>
    <definedName name="_318____DAT7_7" localSheetId="12">#REF!</definedName>
    <definedName name="_318____DAT7_7" localSheetId="6">#REF!</definedName>
    <definedName name="_318____DAT7_7">#REF!</definedName>
    <definedName name="_319____DAT7_8" localSheetId="12">#REF!</definedName>
    <definedName name="_319____DAT7_8" localSheetId="6">#REF!</definedName>
    <definedName name="_319____DAT7_8">#REF!</definedName>
    <definedName name="_31AA_1">NA()</definedName>
    <definedName name="_32_____DAT10_7">"#REF!"</definedName>
    <definedName name="_320____DAT7_9" localSheetId="12">#REF!</definedName>
    <definedName name="_320____DAT7_9" localSheetId="6">#REF!</definedName>
    <definedName name="_320____DAT7_9">#REF!</definedName>
    <definedName name="_321____DAT8_1" localSheetId="12">#REF!</definedName>
    <definedName name="_321____DAT8_1" localSheetId="6">#REF!</definedName>
    <definedName name="_321____DAT8_1">#REF!</definedName>
    <definedName name="_322____DAT8_10" localSheetId="12">#REF!</definedName>
    <definedName name="_322____DAT8_10" localSheetId="6">#REF!</definedName>
    <definedName name="_322____DAT8_10">#REF!</definedName>
    <definedName name="_323____DAT8_11" localSheetId="12">#REF!</definedName>
    <definedName name="_323____DAT8_11" localSheetId="6">#REF!</definedName>
    <definedName name="_323____DAT8_11">#REF!</definedName>
    <definedName name="_324____DAT8_12" localSheetId="12">#REF!</definedName>
    <definedName name="_324____DAT8_12" localSheetId="6">#REF!</definedName>
    <definedName name="_324____DAT8_12">#REF!</definedName>
    <definedName name="_325____DAT8_13" localSheetId="12">#REF!</definedName>
    <definedName name="_325____DAT8_13" localSheetId="6">#REF!</definedName>
    <definedName name="_325____DAT8_13">#REF!</definedName>
    <definedName name="_326____DAT8_2" localSheetId="12">#REF!</definedName>
    <definedName name="_326____DAT8_2" localSheetId="6">#REF!</definedName>
    <definedName name="_326____DAT8_2">#REF!</definedName>
    <definedName name="_327____DAT8_3">"#REF!"</definedName>
    <definedName name="_328____DAT8_4" localSheetId="12">#REF!</definedName>
    <definedName name="_328____DAT8_4" localSheetId="6">#REF!</definedName>
    <definedName name="_328____DAT8_4">#REF!</definedName>
    <definedName name="_329____DAT8_5">"#REF!"</definedName>
    <definedName name="_33_____DAT10_8" localSheetId="12">#REF!</definedName>
    <definedName name="_33_____DAT10_8" localSheetId="6">#REF!</definedName>
    <definedName name="_33_____DAT10_8">#REF!</definedName>
    <definedName name="_330____DAT8_6">"#REF!"</definedName>
    <definedName name="_331____DAT8_7" localSheetId="12">#REF!</definedName>
    <definedName name="_331____DAT8_7" localSheetId="6">#REF!</definedName>
    <definedName name="_331____DAT8_7">#REF!</definedName>
    <definedName name="_332____DAT8_8" localSheetId="12">#REF!</definedName>
    <definedName name="_332____DAT8_8" localSheetId="6">#REF!</definedName>
    <definedName name="_332____DAT8_8">#REF!</definedName>
    <definedName name="_333____DAT8_9" localSheetId="12">#REF!</definedName>
    <definedName name="_333____DAT8_9" localSheetId="6">#REF!</definedName>
    <definedName name="_333____DAT8_9">#REF!</definedName>
    <definedName name="_334____DAT9_1" localSheetId="12">#REF!</definedName>
    <definedName name="_334____DAT9_1" localSheetId="6">#REF!</definedName>
    <definedName name="_334____DAT9_1">#REF!</definedName>
    <definedName name="_335____DAT9_10" localSheetId="12">#REF!</definedName>
    <definedName name="_335____DAT9_10" localSheetId="6">#REF!</definedName>
    <definedName name="_335____DAT9_10">#REF!</definedName>
    <definedName name="_336____DAT9_11" localSheetId="12">#REF!</definedName>
    <definedName name="_336____DAT9_11" localSheetId="6">#REF!</definedName>
    <definedName name="_336____DAT9_11">#REF!</definedName>
    <definedName name="_337____DAT9_12" localSheetId="12">#REF!</definedName>
    <definedName name="_337____DAT9_12" localSheetId="6">#REF!</definedName>
    <definedName name="_337____DAT9_12">#REF!</definedName>
    <definedName name="_338____DAT9_13" localSheetId="12">#REF!</definedName>
    <definedName name="_338____DAT9_13" localSheetId="6">#REF!</definedName>
    <definedName name="_338____DAT9_13">#REF!</definedName>
    <definedName name="_339____DAT9_2" localSheetId="12">#REF!</definedName>
    <definedName name="_339____DAT9_2" localSheetId="6">#REF!</definedName>
    <definedName name="_339____DAT9_2">#REF!</definedName>
    <definedName name="_34_____DAT10_9" localSheetId="12">#REF!</definedName>
    <definedName name="_34_____DAT10_9" localSheetId="6">#REF!</definedName>
    <definedName name="_34_____DAT10_9">#REF!</definedName>
    <definedName name="_340____DAT9_3">"#REF!"</definedName>
    <definedName name="_341____DAT9_4" localSheetId="12">#REF!</definedName>
    <definedName name="_341____DAT9_4" localSheetId="6">#REF!</definedName>
    <definedName name="_341____DAT9_4">#REF!</definedName>
    <definedName name="_342____DAT9_5">"#REF!"</definedName>
    <definedName name="_343____DAT9_6">"#REF!"</definedName>
    <definedName name="_344____DAT9_7" localSheetId="12">#REF!</definedName>
    <definedName name="_344____DAT9_7" localSheetId="6">#REF!</definedName>
    <definedName name="_344____DAT9_7">#REF!</definedName>
    <definedName name="_345____DAT9_8" localSheetId="12">#REF!</definedName>
    <definedName name="_345____DAT9_8" localSheetId="6">#REF!</definedName>
    <definedName name="_345____DAT9_8">#REF!</definedName>
    <definedName name="_346____DAT9_9" localSheetId="12">#REF!</definedName>
    <definedName name="_346____DAT9_9" localSheetId="6">#REF!</definedName>
    <definedName name="_346____DAT9_9">#REF!</definedName>
    <definedName name="_347___DAT1_1" localSheetId="12">#REF!</definedName>
    <definedName name="_347___DAT1_1" localSheetId="6">#REF!</definedName>
    <definedName name="_347___DAT1_1">#REF!</definedName>
    <definedName name="_348___DAT1_10" localSheetId="12">#REF!</definedName>
    <definedName name="_348___DAT1_10" localSheetId="6">#REF!</definedName>
    <definedName name="_348___DAT1_10">#REF!</definedName>
    <definedName name="_349___DAT1_11" localSheetId="12">#REF!</definedName>
    <definedName name="_349___DAT1_11" localSheetId="6">#REF!</definedName>
    <definedName name="_349___DAT1_11">#REF!</definedName>
    <definedName name="_35_____DAT11_1" localSheetId="12">#REF!</definedName>
    <definedName name="_35_____DAT11_1" localSheetId="6">#REF!</definedName>
    <definedName name="_35_____DAT11_1">#REF!</definedName>
    <definedName name="_350___DAT1_12" localSheetId="12">#REF!</definedName>
    <definedName name="_350___DAT1_12" localSheetId="6">#REF!</definedName>
    <definedName name="_350___DAT1_12">#REF!</definedName>
    <definedName name="_351___DAT1_13" localSheetId="12">#REF!</definedName>
    <definedName name="_351___DAT1_13" localSheetId="6">#REF!</definedName>
    <definedName name="_351___DAT1_13">#REF!</definedName>
    <definedName name="_352___DAT1_2" localSheetId="12">#REF!</definedName>
    <definedName name="_352___DAT1_2" localSheetId="6">#REF!</definedName>
    <definedName name="_352___DAT1_2">#REF!</definedName>
    <definedName name="_353___DAT1_3">"#REF!"</definedName>
    <definedName name="_354___DAT1_4" localSheetId="12">#REF!</definedName>
    <definedName name="_354___DAT1_4" localSheetId="6">#REF!</definedName>
    <definedName name="_354___DAT1_4">#REF!</definedName>
    <definedName name="_355___DAT1_5">"#REF!"</definedName>
    <definedName name="_356___DAT1_6">"#REF!"</definedName>
    <definedName name="_357___DAT1_7" localSheetId="12">#REF!</definedName>
    <definedName name="_357___DAT1_7" localSheetId="6">#REF!</definedName>
    <definedName name="_357___DAT1_7">#REF!</definedName>
    <definedName name="_358___DAT1_8" localSheetId="12">#REF!</definedName>
    <definedName name="_358___DAT1_8" localSheetId="6">#REF!</definedName>
    <definedName name="_358___DAT1_8">#REF!</definedName>
    <definedName name="_359___DAT1_9" localSheetId="12">#REF!</definedName>
    <definedName name="_359___DAT1_9" localSheetId="6">#REF!</definedName>
    <definedName name="_359___DAT1_9">#REF!</definedName>
    <definedName name="_36_____DAT11_10" localSheetId="12">#REF!</definedName>
    <definedName name="_36_____DAT11_10" localSheetId="6">#REF!</definedName>
    <definedName name="_36_____DAT11_10">#REF!</definedName>
    <definedName name="_360___DAT10_1" localSheetId="12">#REF!</definedName>
    <definedName name="_360___DAT10_1" localSheetId="6">#REF!</definedName>
    <definedName name="_360___DAT10_1">#REF!</definedName>
    <definedName name="_361___DAT10_10" localSheetId="12">#REF!</definedName>
    <definedName name="_361___DAT10_10" localSheetId="6">#REF!</definedName>
    <definedName name="_361___DAT10_10">#REF!</definedName>
    <definedName name="_362___DAT10_11" localSheetId="12">#REF!</definedName>
    <definedName name="_362___DAT10_11" localSheetId="6">#REF!</definedName>
    <definedName name="_362___DAT10_11">#REF!</definedName>
    <definedName name="_363___DAT10_12" localSheetId="12">#REF!</definedName>
    <definedName name="_363___DAT10_12" localSheetId="6">#REF!</definedName>
    <definedName name="_363___DAT10_12">#REF!</definedName>
    <definedName name="_364___DAT10_13" localSheetId="12">#REF!</definedName>
    <definedName name="_364___DAT10_13" localSheetId="6">#REF!</definedName>
    <definedName name="_364___DAT10_13">#REF!</definedName>
    <definedName name="_365___DAT10_2" localSheetId="12">#REF!</definedName>
    <definedName name="_365___DAT10_2" localSheetId="6">#REF!</definedName>
    <definedName name="_365___DAT10_2">#REF!</definedName>
    <definedName name="_366___DAT10_3">"#REF!"</definedName>
    <definedName name="_367___DAT10_4" localSheetId="12">#REF!</definedName>
    <definedName name="_367___DAT10_4" localSheetId="6">#REF!</definedName>
    <definedName name="_367___DAT10_4">#REF!</definedName>
    <definedName name="_368___DAT10_5">"#REF!"</definedName>
    <definedName name="_369___DAT10_6">"#REF!"</definedName>
    <definedName name="_37_____DAT11_11" localSheetId="12">#REF!</definedName>
    <definedName name="_37_____DAT11_11" localSheetId="6">#REF!</definedName>
    <definedName name="_37_____DAT11_11">#REF!</definedName>
    <definedName name="_370___DAT10_7" localSheetId="12">#REF!</definedName>
    <definedName name="_370___DAT10_7" localSheetId="6">#REF!</definedName>
    <definedName name="_370___DAT10_7">#REF!</definedName>
    <definedName name="_371___DAT10_8" localSheetId="12">#REF!</definedName>
    <definedName name="_371___DAT10_8" localSheetId="6">#REF!</definedName>
    <definedName name="_371___DAT10_8">#REF!</definedName>
    <definedName name="_372___DAT10_9" localSheetId="12">#REF!</definedName>
    <definedName name="_372___DAT10_9" localSheetId="6">#REF!</definedName>
    <definedName name="_372___DAT10_9">#REF!</definedName>
    <definedName name="_373___DAT11_1" localSheetId="12">#REF!</definedName>
    <definedName name="_373___DAT11_1" localSheetId="6">#REF!</definedName>
    <definedName name="_373___DAT11_1">#REF!</definedName>
    <definedName name="_374___DAT11_10" localSheetId="12">#REF!</definedName>
    <definedName name="_374___DAT11_10" localSheetId="6">#REF!</definedName>
    <definedName name="_374___DAT11_10">#REF!</definedName>
    <definedName name="_375___DAT11_11" localSheetId="12">#REF!</definedName>
    <definedName name="_375___DAT11_11" localSheetId="6">#REF!</definedName>
    <definedName name="_375___DAT11_11">#REF!</definedName>
    <definedName name="_376___DAT11_12" localSheetId="12">#REF!</definedName>
    <definedName name="_376___DAT11_12" localSheetId="6">#REF!</definedName>
    <definedName name="_376___DAT11_12">#REF!</definedName>
    <definedName name="_377___DAT11_13" localSheetId="12">#REF!</definedName>
    <definedName name="_377___DAT11_13" localSheetId="6">#REF!</definedName>
    <definedName name="_377___DAT11_13">#REF!</definedName>
    <definedName name="_378___DAT11_2" localSheetId="12">#REF!</definedName>
    <definedName name="_378___DAT11_2" localSheetId="6">#REF!</definedName>
    <definedName name="_378___DAT11_2">#REF!</definedName>
    <definedName name="_379___DAT11_3">"#REF!"</definedName>
    <definedName name="_38_____DAT11_12" localSheetId="12">#REF!</definedName>
    <definedName name="_38_____DAT11_12" localSheetId="6">#REF!</definedName>
    <definedName name="_38_____DAT11_12">#REF!</definedName>
    <definedName name="_380___DAT11_4" localSheetId="12">#REF!</definedName>
    <definedName name="_380___DAT11_4" localSheetId="6">#REF!</definedName>
    <definedName name="_380___DAT11_4">#REF!</definedName>
    <definedName name="_381___DAT11_5">"#REF!"</definedName>
    <definedName name="_382___DAT11_6">"#REF!"</definedName>
    <definedName name="_383___DAT11_7" localSheetId="12">#REF!</definedName>
    <definedName name="_383___DAT11_7" localSheetId="6">#REF!</definedName>
    <definedName name="_383___DAT11_7">#REF!</definedName>
    <definedName name="_384___DAT11_8" localSheetId="12">#REF!</definedName>
    <definedName name="_384___DAT11_8" localSheetId="6">#REF!</definedName>
    <definedName name="_384___DAT11_8">#REF!</definedName>
    <definedName name="_385___DAT11_9" localSheetId="12">#REF!</definedName>
    <definedName name="_385___DAT11_9" localSheetId="6">#REF!</definedName>
    <definedName name="_385___DAT11_9">#REF!</definedName>
    <definedName name="_386___DAT12_1" localSheetId="12">#REF!</definedName>
    <definedName name="_386___DAT12_1" localSheetId="6">#REF!</definedName>
    <definedName name="_386___DAT12_1">#REF!</definedName>
    <definedName name="_387___DAT12_10" localSheetId="12">#REF!</definedName>
    <definedName name="_387___DAT12_10" localSheetId="6">#REF!</definedName>
    <definedName name="_387___DAT12_10">#REF!</definedName>
    <definedName name="_388___DAT12_11" localSheetId="12">#REF!</definedName>
    <definedName name="_388___DAT12_11" localSheetId="6">#REF!</definedName>
    <definedName name="_388___DAT12_11">#REF!</definedName>
    <definedName name="_389___DAT12_12" localSheetId="12">#REF!</definedName>
    <definedName name="_389___DAT12_12" localSheetId="6">#REF!</definedName>
    <definedName name="_389___DAT12_12">#REF!</definedName>
    <definedName name="_39_____DAT11_13" localSheetId="12">#REF!</definedName>
    <definedName name="_39_____DAT11_13" localSheetId="6">#REF!</definedName>
    <definedName name="_39_____DAT11_13">#REF!</definedName>
    <definedName name="_390___DAT12_13" localSheetId="12">#REF!</definedName>
    <definedName name="_390___DAT12_13" localSheetId="6">#REF!</definedName>
    <definedName name="_390___DAT12_13">#REF!</definedName>
    <definedName name="_391___DAT12_2" localSheetId="12">#REF!</definedName>
    <definedName name="_391___DAT12_2" localSheetId="6">#REF!</definedName>
    <definedName name="_391___DAT12_2">#REF!</definedName>
    <definedName name="_392___DAT12_3">"#REF!"</definedName>
    <definedName name="_393___DAT12_4" localSheetId="12">#REF!</definedName>
    <definedName name="_393___DAT12_4" localSheetId="6">#REF!</definedName>
    <definedName name="_393___DAT12_4">#REF!</definedName>
    <definedName name="_394___DAT12_5">"#REF!"</definedName>
    <definedName name="_395___DAT12_6">"#REF!"</definedName>
    <definedName name="_396___DAT12_7" localSheetId="12">#REF!</definedName>
    <definedName name="_396___DAT12_7" localSheetId="6">#REF!</definedName>
    <definedName name="_396___DAT12_7">#REF!</definedName>
    <definedName name="_397___DAT12_8" localSheetId="12">#REF!</definedName>
    <definedName name="_397___DAT12_8" localSheetId="6">#REF!</definedName>
    <definedName name="_397___DAT12_8">#REF!</definedName>
    <definedName name="_398___DAT12_9" localSheetId="12">#REF!</definedName>
    <definedName name="_398___DAT12_9" localSheetId="6">#REF!</definedName>
    <definedName name="_398___DAT12_9">#REF!</definedName>
    <definedName name="_399___DAT13_1" localSheetId="12">#REF!</definedName>
    <definedName name="_399___DAT13_1" localSheetId="6">#REF!</definedName>
    <definedName name="_399___DAT13_1">#REF!</definedName>
    <definedName name="_3ยกไปส_งเขต_1" localSheetId="12">#REF!</definedName>
    <definedName name="_3ยกไปส_งเขต_1" localSheetId="6">#REF!</definedName>
    <definedName name="_3ยกไปส_งเขต_1">#REF!</definedName>
    <definedName name="_4_____DAT1_12" localSheetId="12">#REF!</definedName>
    <definedName name="_4_____DAT1_12" localSheetId="6">#REF!</definedName>
    <definedName name="_4_____DAT1_12">#REF!</definedName>
    <definedName name="_4____Print_Areayy\_h_mmPM" localSheetId="12">#REF!,#REF!</definedName>
    <definedName name="_4____Print_Areayy\_h_mmPM" localSheetId="6">#REF!,#REF!</definedName>
    <definedName name="_4____Print_Areayy\_h_mmPM">#REF!,#REF!</definedName>
    <definedName name="_40_____DAT11_2" localSheetId="12">#REF!</definedName>
    <definedName name="_40_____DAT11_2" localSheetId="6">#REF!</definedName>
    <definedName name="_40_____DAT11_2">#REF!</definedName>
    <definedName name="_400___DAT13_10" localSheetId="12">#REF!</definedName>
    <definedName name="_400___DAT13_10" localSheetId="6">#REF!</definedName>
    <definedName name="_400___DAT13_10">#REF!</definedName>
    <definedName name="_401___DAT13_11" localSheetId="12">#REF!</definedName>
    <definedName name="_401___DAT13_11" localSheetId="6">#REF!</definedName>
    <definedName name="_401___DAT13_11">#REF!</definedName>
    <definedName name="_402___DAT13_12" localSheetId="12">#REF!</definedName>
    <definedName name="_402___DAT13_12" localSheetId="6">#REF!</definedName>
    <definedName name="_402___DAT13_12">#REF!</definedName>
    <definedName name="_403___DAT13_13" localSheetId="12">#REF!</definedName>
    <definedName name="_403___DAT13_13" localSheetId="6">#REF!</definedName>
    <definedName name="_403___DAT13_13">#REF!</definedName>
    <definedName name="_404___DAT13_2" localSheetId="12">#REF!</definedName>
    <definedName name="_404___DAT13_2" localSheetId="6">#REF!</definedName>
    <definedName name="_404___DAT13_2">#REF!</definedName>
    <definedName name="_405___DAT13_3">"#REF!"</definedName>
    <definedName name="_406___DAT13_4" localSheetId="12">#REF!</definedName>
    <definedName name="_406___DAT13_4" localSheetId="6">#REF!</definedName>
    <definedName name="_406___DAT13_4">#REF!</definedName>
    <definedName name="_407___DAT13_5">"#REF!"</definedName>
    <definedName name="_408___DAT13_6">"#REF!"</definedName>
    <definedName name="_409___DAT13_7" localSheetId="12">#REF!</definedName>
    <definedName name="_409___DAT13_7" localSheetId="6">#REF!</definedName>
    <definedName name="_409___DAT13_7">#REF!</definedName>
    <definedName name="_41_____DAT11_3">"#REF!"</definedName>
    <definedName name="_410___DAT13_8" localSheetId="12">#REF!</definedName>
    <definedName name="_410___DAT13_8" localSheetId="6">#REF!</definedName>
    <definedName name="_410___DAT13_8">#REF!</definedName>
    <definedName name="_411___DAT13_9" localSheetId="12">#REF!</definedName>
    <definedName name="_411___DAT13_9" localSheetId="6">#REF!</definedName>
    <definedName name="_411___DAT13_9">#REF!</definedName>
    <definedName name="_412___DAT2_1" localSheetId="12">#REF!</definedName>
    <definedName name="_412___DAT2_1" localSheetId="6">#REF!</definedName>
    <definedName name="_412___DAT2_1">#REF!</definedName>
    <definedName name="_413___DAT2_10" localSheetId="12">#REF!</definedName>
    <definedName name="_413___DAT2_10" localSheetId="6">#REF!</definedName>
    <definedName name="_413___DAT2_10">#REF!</definedName>
    <definedName name="_414___DAT2_11" localSheetId="12">#REF!</definedName>
    <definedName name="_414___DAT2_11" localSheetId="6">#REF!</definedName>
    <definedName name="_414___DAT2_11">#REF!</definedName>
    <definedName name="_415___DAT2_12" localSheetId="12">#REF!</definedName>
    <definedName name="_415___DAT2_12" localSheetId="6">#REF!</definedName>
    <definedName name="_415___DAT2_12">#REF!</definedName>
    <definedName name="_416___DAT2_13" localSheetId="12">#REF!</definedName>
    <definedName name="_416___DAT2_13" localSheetId="6">#REF!</definedName>
    <definedName name="_416___DAT2_13">#REF!</definedName>
    <definedName name="_417___DAT2_2" localSheetId="12">#REF!</definedName>
    <definedName name="_417___DAT2_2" localSheetId="6">#REF!</definedName>
    <definedName name="_417___DAT2_2">#REF!</definedName>
    <definedName name="_418___DAT2_3">"#REF!"</definedName>
    <definedName name="_419___DAT2_4" localSheetId="12">#REF!</definedName>
    <definedName name="_419___DAT2_4" localSheetId="6">#REF!</definedName>
    <definedName name="_419___DAT2_4">#REF!</definedName>
    <definedName name="_41AD_1">NA()</definedName>
    <definedName name="_42_____DAT11_4" localSheetId="12">#REF!</definedName>
    <definedName name="_42_____DAT11_4" localSheetId="6">#REF!</definedName>
    <definedName name="_42_____DAT11_4">#REF!</definedName>
    <definedName name="_420___DAT2_5">"#REF!"</definedName>
    <definedName name="_421___DAT2_6">"#REF!"</definedName>
    <definedName name="_422___DAT2_7" localSheetId="12">#REF!</definedName>
    <definedName name="_422___DAT2_7" localSheetId="6">#REF!</definedName>
    <definedName name="_422___DAT2_7">#REF!</definedName>
    <definedName name="_423___DAT2_8" localSheetId="12">#REF!</definedName>
    <definedName name="_423___DAT2_8" localSheetId="6">#REF!</definedName>
    <definedName name="_423___DAT2_8">#REF!</definedName>
    <definedName name="_424___DAT2_9" localSheetId="12">#REF!</definedName>
    <definedName name="_424___DAT2_9" localSheetId="6">#REF!</definedName>
    <definedName name="_424___DAT2_9">#REF!</definedName>
    <definedName name="_425___DAT3_1" localSheetId="12">#REF!</definedName>
    <definedName name="_425___DAT3_1" localSheetId="6">#REF!</definedName>
    <definedName name="_425___DAT3_1">#REF!</definedName>
    <definedName name="_426___DAT3_10" localSheetId="12">#REF!</definedName>
    <definedName name="_426___DAT3_10" localSheetId="6">#REF!</definedName>
    <definedName name="_426___DAT3_10">#REF!</definedName>
    <definedName name="_427___DAT3_11" localSheetId="12">#REF!</definedName>
    <definedName name="_427___DAT3_11" localSheetId="6">#REF!</definedName>
    <definedName name="_427___DAT3_11">#REF!</definedName>
    <definedName name="_428___DAT3_12" localSheetId="12">#REF!</definedName>
    <definedName name="_428___DAT3_12" localSheetId="6">#REF!</definedName>
    <definedName name="_428___DAT3_12">#REF!</definedName>
    <definedName name="_429___DAT3_13" localSheetId="12">#REF!</definedName>
    <definedName name="_429___DAT3_13" localSheetId="6">#REF!</definedName>
    <definedName name="_429___DAT3_13">#REF!</definedName>
    <definedName name="_43_____DAT11_5">"#REF!"</definedName>
    <definedName name="_430___DAT3_2" localSheetId="12">#REF!</definedName>
    <definedName name="_430___DAT3_2" localSheetId="6">#REF!</definedName>
    <definedName name="_430___DAT3_2">#REF!</definedName>
    <definedName name="_431___DAT3_3">"#REF!"</definedName>
    <definedName name="_432___DAT3_4" localSheetId="12">#REF!</definedName>
    <definedName name="_432___DAT3_4" localSheetId="6">#REF!</definedName>
    <definedName name="_432___DAT3_4">#REF!</definedName>
    <definedName name="_433___DAT3_5">"#REF!"</definedName>
    <definedName name="_434___DAT3_6">"#REF!"</definedName>
    <definedName name="_435___DAT3_7" localSheetId="12">#REF!</definedName>
    <definedName name="_435___DAT3_7" localSheetId="6">#REF!</definedName>
    <definedName name="_435___DAT3_7">#REF!</definedName>
    <definedName name="_436___DAT3_8" localSheetId="12">#REF!</definedName>
    <definedName name="_436___DAT3_8" localSheetId="6">#REF!</definedName>
    <definedName name="_436___DAT3_8">#REF!</definedName>
    <definedName name="_437___DAT3_9" localSheetId="12">#REF!</definedName>
    <definedName name="_437___DAT3_9" localSheetId="6">#REF!</definedName>
    <definedName name="_437___DAT3_9">#REF!</definedName>
    <definedName name="_438___DAT4_1" localSheetId="12">#REF!</definedName>
    <definedName name="_438___DAT4_1" localSheetId="6">#REF!</definedName>
    <definedName name="_438___DAT4_1">#REF!</definedName>
    <definedName name="_439___DAT4_10" localSheetId="12">#REF!</definedName>
    <definedName name="_439___DAT4_10" localSheetId="6">#REF!</definedName>
    <definedName name="_439___DAT4_10">#REF!</definedName>
    <definedName name="_44_____DAT11_6">"#REF!"</definedName>
    <definedName name="_440___DAT4_11" localSheetId="12">#REF!</definedName>
    <definedName name="_440___DAT4_11" localSheetId="6">#REF!</definedName>
    <definedName name="_440___DAT4_11">#REF!</definedName>
    <definedName name="_441___DAT4_12" localSheetId="12">#REF!</definedName>
    <definedName name="_441___DAT4_12" localSheetId="6">#REF!</definedName>
    <definedName name="_441___DAT4_12">#REF!</definedName>
    <definedName name="_442___DAT4_13" localSheetId="12">#REF!</definedName>
    <definedName name="_442___DAT4_13" localSheetId="6">#REF!</definedName>
    <definedName name="_442___DAT4_13">#REF!</definedName>
    <definedName name="_443___DAT4_2" localSheetId="12">#REF!</definedName>
    <definedName name="_443___DAT4_2" localSheetId="6">#REF!</definedName>
    <definedName name="_443___DAT4_2">#REF!</definedName>
    <definedName name="_444___DAT4_3">"#REF!"</definedName>
    <definedName name="_445___DAT4_4" localSheetId="12">#REF!</definedName>
    <definedName name="_445___DAT4_4" localSheetId="6">#REF!</definedName>
    <definedName name="_445___DAT4_4">#REF!</definedName>
    <definedName name="_446___DAT4_5">"#REF!"</definedName>
    <definedName name="_447___DAT4_6">"#REF!"</definedName>
    <definedName name="_448___DAT4_7" localSheetId="12">#REF!</definedName>
    <definedName name="_448___DAT4_7" localSheetId="6">#REF!</definedName>
    <definedName name="_448___DAT4_7">#REF!</definedName>
    <definedName name="_449___DAT4_8" localSheetId="12">#REF!</definedName>
    <definedName name="_449___DAT4_8" localSheetId="6">#REF!</definedName>
    <definedName name="_449___DAT4_8">#REF!</definedName>
    <definedName name="_45_____DAT11_7" localSheetId="12">#REF!</definedName>
    <definedName name="_45_____DAT11_7" localSheetId="6">#REF!</definedName>
    <definedName name="_45_____DAT11_7">#REF!</definedName>
    <definedName name="_450___DAT4_9" localSheetId="12">#REF!</definedName>
    <definedName name="_450___DAT4_9" localSheetId="6">#REF!</definedName>
    <definedName name="_450___DAT4_9">#REF!</definedName>
    <definedName name="_451___DAT5_1" localSheetId="12">#REF!</definedName>
    <definedName name="_451___DAT5_1" localSheetId="6">#REF!</definedName>
    <definedName name="_451___DAT5_1">#REF!</definedName>
    <definedName name="_452___DAT5_10" localSheetId="12">#REF!</definedName>
    <definedName name="_452___DAT5_10" localSheetId="6">#REF!</definedName>
    <definedName name="_452___DAT5_10">#REF!</definedName>
    <definedName name="_453___DAT5_11" localSheetId="12">#REF!</definedName>
    <definedName name="_453___DAT5_11" localSheetId="6">#REF!</definedName>
    <definedName name="_453___DAT5_11">#REF!</definedName>
    <definedName name="_454___DAT5_12" localSheetId="12">#REF!</definedName>
    <definedName name="_454___DAT5_12" localSheetId="6">#REF!</definedName>
    <definedName name="_454___DAT5_12">#REF!</definedName>
    <definedName name="_455___DAT5_13" localSheetId="12">#REF!</definedName>
    <definedName name="_455___DAT5_13" localSheetId="6">#REF!</definedName>
    <definedName name="_455___DAT5_13">#REF!</definedName>
    <definedName name="_456___DAT5_2" localSheetId="12">#REF!</definedName>
    <definedName name="_456___DAT5_2" localSheetId="6">#REF!</definedName>
    <definedName name="_456___DAT5_2">#REF!</definedName>
    <definedName name="_457___DAT5_3">"#REF!"</definedName>
    <definedName name="_458___DAT5_4" localSheetId="12">#REF!</definedName>
    <definedName name="_458___DAT5_4" localSheetId="6">#REF!</definedName>
    <definedName name="_458___DAT5_4">#REF!</definedName>
    <definedName name="_459___DAT5_5">"#REF!"</definedName>
    <definedName name="_46_____DAT11_8" localSheetId="12">#REF!</definedName>
    <definedName name="_46_____DAT11_8" localSheetId="6">#REF!</definedName>
    <definedName name="_46_____DAT11_8">#REF!</definedName>
    <definedName name="_460___DAT5_6">"#REF!"</definedName>
    <definedName name="_461___DAT5_7" localSheetId="12">#REF!</definedName>
    <definedName name="_461___DAT5_7" localSheetId="6">#REF!</definedName>
    <definedName name="_461___DAT5_7">#REF!</definedName>
    <definedName name="_462___DAT5_8" localSheetId="12">#REF!</definedName>
    <definedName name="_462___DAT5_8" localSheetId="6">#REF!</definedName>
    <definedName name="_462___DAT5_8">#REF!</definedName>
    <definedName name="_463___DAT5_9" localSheetId="12">#REF!</definedName>
    <definedName name="_463___DAT5_9" localSheetId="6">#REF!</definedName>
    <definedName name="_463___DAT5_9">#REF!</definedName>
    <definedName name="_464___DAT6_1" localSheetId="12">#REF!</definedName>
    <definedName name="_464___DAT6_1" localSheetId="6">#REF!</definedName>
    <definedName name="_464___DAT6_1">#REF!</definedName>
    <definedName name="_465___DAT6_10" localSheetId="12">#REF!</definedName>
    <definedName name="_465___DAT6_10" localSheetId="6">#REF!</definedName>
    <definedName name="_465___DAT6_10">#REF!</definedName>
    <definedName name="_466___DAT6_11" localSheetId="12">#REF!</definedName>
    <definedName name="_466___DAT6_11" localSheetId="6">#REF!</definedName>
    <definedName name="_466___DAT6_11">#REF!</definedName>
    <definedName name="_467___DAT6_12" localSheetId="12">#REF!</definedName>
    <definedName name="_467___DAT6_12" localSheetId="6">#REF!</definedName>
    <definedName name="_467___DAT6_12">#REF!</definedName>
    <definedName name="_468___DAT6_13" localSheetId="12">#REF!</definedName>
    <definedName name="_468___DAT6_13" localSheetId="6">#REF!</definedName>
    <definedName name="_468___DAT6_13">#REF!</definedName>
    <definedName name="_469___DAT6_2" localSheetId="12">#REF!</definedName>
    <definedName name="_469___DAT6_2" localSheetId="6">#REF!</definedName>
    <definedName name="_469___DAT6_2">#REF!</definedName>
    <definedName name="_47_____DAT11_9" localSheetId="12">#REF!</definedName>
    <definedName name="_47_____DAT11_9" localSheetId="6">#REF!</definedName>
    <definedName name="_47_____DAT11_9">#REF!</definedName>
    <definedName name="_470___DAT6_3">"#REF!"</definedName>
    <definedName name="_471___DAT6_4" localSheetId="12">#REF!</definedName>
    <definedName name="_471___DAT6_4" localSheetId="6">#REF!</definedName>
    <definedName name="_471___DAT6_4">#REF!</definedName>
    <definedName name="_472___DAT6_5">"#REF!"</definedName>
    <definedName name="_473___DAT6_6">"#REF!"</definedName>
    <definedName name="_474___DAT6_7" localSheetId="12">#REF!</definedName>
    <definedName name="_474___DAT6_7" localSheetId="6">#REF!</definedName>
    <definedName name="_474___DAT6_7">#REF!</definedName>
    <definedName name="_475___DAT6_8" localSheetId="12">#REF!</definedName>
    <definedName name="_475___DAT6_8" localSheetId="6">#REF!</definedName>
    <definedName name="_475___DAT6_8">#REF!</definedName>
    <definedName name="_476___DAT6_9" localSheetId="12">#REF!</definedName>
    <definedName name="_476___DAT6_9" localSheetId="6">#REF!</definedName>
    <definedName name="_476___DAT6_9">#REF!</definedName>
    <definedName name="_477___DAT7_1" localSheetId="12">#REF!</definedName>
    <definedName name="_477___DAT7_1" localSheetId="6">#REF!</definedName>
    <definedName name="_477___DAT7_1">#REF!</definedName>
    <definedName name="_478___DAT7_10" localSheetId="12">#REF!</definedName>
    <definedName name="_478___DAT7_10" localSheetId="6">#REF!</definedName>
    <definedName name="_478___DAT7_10">#REF!</definedName>
    <definedName name="_479___DAT7_11" localSheetId="12">#REF!</definedName>
    <definedName name="_479___DAT7_11" localSheetId="6">#REF!</definedName>
    <definedName name="_479___DAT7_11">#REF!</definedName>
    <definedName name="_48_____DAT12_1" localSheetId="12">#REF!</definedName>
    <definedName name="_48_____DAT12_1" localSheetId="6">#REF!</definedName>
    <definedName name="_48_____DAT12_1">#REF!</definedName>
    <definedName name="_480___DAT7_12" localSheetId="12">#REF!</definedName>
    <definedName name="_480___DAT7_12" localSheetId="6">#REF!</definedName>
    <definedName name="_480___DAT7_12">#REF!</definedName>
    <definedName name="_481___DAT7_13" localSheetId="12">#REF!</definedName>
    <definedName name="_481___DAT7_13" localSheetId="6">#REF!</definedName>
    <definedName name="_481___DAT7_13">#REF!</definedName>
    <definedName name="_482___DAT7_2" localSheetId="12">#REF!</definedName>
    <definedName name="_482___DAT7_2" localSheetId="6">#REF!</definedName>
    <definedName name="_482___DAT7_2">#REF!</definedName>
    <definedName name="_483___DAT7_3">"#REF!"</definedName>
    <definedName name="_484___DAT7_4" localSheetId="12">#REF!</definedName>
    <definedName name="_484___DAT7_4" localSheetId="6">#REF!</definedName>
    <definedName name="_484___DAT7_4">#REF!</definedName>
    <definedName name="_485___DAT7_5">"#REF!"</definedName>
    <definedName name="_486___DAT7_6">"#REF!"</definedName>
    <definedName name="_487___DAT7_7" localSheetId="12">#REF!</definedName>
    <definedName name="_487___DAT7_7" localSheetId="6">#REF!</definedName>
    <definedName name="_487___DAT7_7">#REF!</definedName>
    <definedName name="_488___DAT7_8" localSheetId="12">#REF!</definedName>
    <definedName name="_488___DAT7_8" localSheetId="6">#REF!</definedName>
    <definedName name="_488___DAT7_8">#REF!</definedName>
    <definedName name="_489___DAT7_9" localSheetId="12">#REF!</definedName>
    <definedName name="_489___DAT7_9" localSheetId="6">#REF!</definedName>
    <definedName name="_489___DAT7_9">#REF!</definedName>
    <definedName name="_49_____DAT12_10" localSheetId="12">#REF!</definedName>
    <definedName name="_49_____DAT12_10" localSheetId="6">#REF!</definedName>
    <definedName name="_49_____DAT12_10">#REF!</definedName>
    <definedName name="_490___DAT8_1" localSheetId="12">#REF!</definedName>
    <definedName name="_490___DAT8_1" localSheetId="6">#REF!</definedName>
    <definedName name="_490___DAT8_1">#REF!</definedName>
    <definedName name="_491___DAT8_10" localSheetId="12">#REF!</definedName>
    <definedName name="_491___DAT8_10" localSheetId="6">#REF!</definedName>
    <definedName name="_491___DAT8_10">#REF!</definedName>
    <definedName name="_492___DAT8_11" localSheetId="12">#REF!</definedName>
    <definedName name="_492___DAT8_11" localSheetId="6">#REF!</definedName>
    <definedName name="_492___DAT8_11">#REF!</definedName>
    <definedName name="_493___DAT8_12" localSheetId="12">#REF!</definedName>
    <definedName name="_493___DAT8_12" localSheetId="6">#REF!</definedName>
    <definedName name="_493___DAT8_12">#REF!</definedName>
    <definedName name="_494___DAT8_13" localSheetId="12">#REF!</definedName>
    <definedName name="_494___DAT8_13" localSheetId="6">#REF!</definedName>
    <definedName name="_494___DAT8_13">#REF!</definedName>
    <definedName name="_495___DAT8_2" localSheetId="12">#REF!</definedName>
    <definedName name="_495___DAT8_2" localSheetId="6">#REF!</definedName>
    <definedName name="_495___DAT8_2">#REF!</definedName>
    <definedName name="_496___DAT8_3">"#REF!"</definedName>
    <definedName name="_497___DAT8_4" localSheetId="12">#REF!</definedName>
    <definedName name="_497___DAT8_4" localSheetId="6">#REF!</definedName>
    <definedName name="_497___DAT8_4">#REF!</definedName>
    <definedName name="_498___DAT8_5">"#REF!"</definedName>
    <definedName name="_499___DAT8_6">"#REF!"</definedName>
    <definedName name="_4Excel_BuiltIn__FilterDatabase_2_1_1" localSheetId="12">#REF!</definedName>
    <definedName name="_4Excel_BuiltIn__FilterDatabase_2_1_1" localSheetId="6">#REF!</definedName>
    <definedName name="_4Excel_BuiltIn__FilterDatabase_2_1_1">#REF!</definedName>
    <definedName name="_5_____DAT1_13" localSheetId="12">#REF!</definedName>
    <definedName name="_5_____DAT1_13" localSheetId="6">#REF!</definedName>
    <definedName name="_5_____DAT1_13">#REF!</definedName>
    <definedName name="_5___Print_Areayy\_h_mmPM" localSheetId="12">#REF!,#REF!</definedName>
    <definedName name="_5___Print_Areayy\_h_mmPM" localSheetId="6">#REF!,#REF!</definedName>
    <definedName name="_5___Print_Areayy\_h_mmPM">#REF!,#REF!</definedName>
    <definedName name="_50_____DAT12_11" localSheetId="12">#REF!</definedName>
    <definedName name="_50_____DAT12_11" localSheetId="6">#REF!</definedName>
    <definedName name="_50_____DAT12_11">#REF!</definedName>
    <definedName name="_500___DAT8_7" localSheetId="12">#REF!</definedName>
    <definedName name="_500___DAT8_7" localSheetId="6">#REF!</definedName>
    <definedName name="_500___DAT8_7">#REF!</definedName>
    <definedName name="_501___DAT8_8" localSheetId="12">#REF!</definedName>
    <definedName name="_501___DAT8_8" localSheetId="6">#REF!</definedName>
    <definedName name="_501___DAT8_8">#REF!</definedName>
    <definedName name="_502___DAT8_9" localSheetId="12">#REF!</definedName>
    <definedName name="_502___DAT8_9" localSheetId="6">#REF!</definedName>
    <definedName name="_502___DAT8_9">#REF!</definedName>
    <definedName name="_503___DAT9_1" localSheetId="12">#REF!</definedName>
    <definedName name="_503___DAT9_1" localSheetId="6">#REF!</definedName>
    <definedName name="_503___DAT9_1">#REF!</definedName>
    <definedName name="_504___DAT9_10" localSheetId="12">#REF!</definedName>
    <definedName name="_504___DAT9_10" localSheetId="6">#REF!</definedName>
    <definedName name="_504___DAT9_10">#REF!</definedName>
    <definedName name="_505___DAT9_11" localSheetId="12">#REF!</definedName>
    <definedName name="_505___DAT9_11" localSheetId="6">#REF!</definedName>
    <definedName name="_505___DAT9_11">#REF!</definedName>
    <definedName name="_506___DAT9_12" localSheetId="12">#REF!</definedName>
    <definedName name="_506___DAT9_12" localSheetId="6">#REF!</definedName>
    <definedName name="_506___DAT9_12">#REF!</definedName>
    <definedName name="_507___DAT9_13" localSheetId="12">#REF!</definedName>
    <definedName name="_507___DAT9_13" localSheetId="6">#REF!</definedName>
    <definedName name="_507___DAT9_13">#REF!</definedName>
    <definedName name="_508___DAT9_2" localSheetId="12">#REF!</definedName>
    <definedName name="_508___DAT9_2" localSheetId="6">#REF!</definedName>
    <definedName name="_508___DAT9_2">#REF!</definedName>
    <definedName name="_509___DAT9_3">"#REF!"</definedName>
    <definedName name="_51_____DAT12_12" localSheetId="12">#REF!</definedName>
    <definedName name="_51_____DAT12_12" localSheetId="6">#REF!</definedName>
    <definedName name="_51_____DAT12_12">#REF!</definedName>
    <definedName name="_510___DAT9_4" localSheetId="12">#REF!</definedName>
    <definedName name="_510___DAT9_4" localSheetId="6">#REF!</definedName>
    <definedName name="_510___DAT9_4">#REF!</definedName>
    <definedName name="_511___DAT9_5">"#REF!"</definedName>
    <definedName name="_512___DAT9_6">"#REF!"</definedName>
    <definedName name="_513___DAT9_7" localSheetId="12">#REF!</definedName>
    <definedName name="_513___DAT9_7" localSheetId="6">#REF!</definedName>
    <definedName name="_513___DAT9_7">#REF!</definedName>
    <definedName name="_514___DAT9_8" localSheetId="12">#REF!</definedName>
    <definedName name="_514___DAT9_8" localSheetId="6">#REF!</definedName>
    <definedName name="_514___DAT9_8">#REF!</definedName>
    <definedName name="_515___DAT9_9" localSheetId="12">#REF!</definedName>
    <definedName name="_515___DAT9_9" localSheetId="6">#REF!</definedName>
    <definedName name="_515___DAT9_9">#REF!</definedName>
    <definedName name="_516__DAT1_1" localSheetId="12">#REF!</definedName>
    <definedName name="_516__DAT1_1" localSheetId="6">#REF!</definedName>
    <definedName name="_516__DAT1_1">#REF!</definedName>
    <definedName name="_517__DAT1_10" localSheetId="12">#REF!</definedName>
    <definedName name="_517__DAT1_10" localSheetId="6">#REF!</definedName>
    <definedName name="_517__DAT1_10">#REF!</definedName>
    <definedName name="_518__DAT1_11" localSheetId="12">#REF!</definedName>
    <definedName name="_518__DAT1_11" localSheetId="6">#REF!</definedName>
    <definedName name="_518__DAT1_11">#REF!</definedName>
    <definedName name="_519__DAT1_12" localSheetId="12">#REF!</definedName>
    <definedName name="_519__DAT1_12" localSheetId="6">#REF!</definedName>
    <definedName name="_519__DAT1_12">#REF!</definedName>
    <definedName name="_52_____DAT12_13" localSheetId="12">#REF!</definedName>
    <definedName name="_52_____DAT12_13" localSheetId="6">#REF!</definedName>
    <definedName name="_52_____DAT12_13">#REF!</definedName>
    <definedName name="_520__DAT1_13" localSheetId="12">#REF!</definedName>
    <definedName name="_520__DAT1_13" localSheetId="6">#REF!</definedName>
    <definedName name="_520__DAT1_13">#REF!</definedName>
    <definedName name="_521__DAT1_2" localSheetId="12">#REF!</definedName>
    <definedName name="_521__DAT1_2" localSheetId="6">#REF!</definedName>
    <definedName name="_521__DAT1_2">#REF!</definedName>
    <definedName name="_522__DAT1_3">"#REF!"</definedName>
    <definedName name="_523__DAT1_4" localSheetId="12">#REF!</definedName>
    <definedName name="_523__DAT1_4" localSheetId="6">#REF!</definedName>
    <definedName name="_523__DAT1_4">#REF!</definedName>
    <definedName name="_524__DAT1_5">"#REF!"</definedName>
    <definedName name="_525__DAT1_6">"#REF!"</definedName>
    <definedName name="_526__DAT1_7" localSheetId="12">#REF!</definedName>
    <definedName name="_526__DAT1_7" localSheetId="6">#REF!</definedName>
    <definedName name="_526__DAT1_7">#REF!</definedName>
    <definedName name="_527__DAT1_8" localSheetId="12">#REF!</definedName>
    <definedName name="_527__DAT1_8" localSheetId="6">#REF!</definedName>
    <definedName name="_527__DAT1_8">#REF!</definedName>
    <definedName name="_528__DAT1_9" localSheetId="12">#REF!</definedName>
    <definedName name="_528__DAT1_9" localSheetId="6">#REF!</definedName>
    <definedName name="_528__DAT1_9">#REF!</definedName>
    <definedName name="_529__DAT10_1" localSheetId="12">#REF!</definedName>
    <definedName name="_529__DAT10_1" localSheetId="6">#REF!</definedName>
    <definedName name="_529__DAT10_1">#REF!</definedName>
    <definedName name="_52AX_1">NA()</definedName>
    <definedName name="_53_____DAT12_2" localSheetId="12">#REF!</definedName>
    <definedName name="_53_____DAT12_2" localSheetId="6">#REF!</definedName>
    <definedName name="_53_____DAT12_2">#REF!</definedName>
    <definedName name="_530__DAT10_10" localSheetId="12">#REF!</definedName>
    <definedName name="_530__DAT10_10" localSheetId="6">#REF!</definedName>
    <definedName name="_530__DAT10_10">#REF!</definedName>
    <definedName name="_531__DAT10_11" localSheetId="12">#REF!</definedName>
    <definedName name="_531__DAT10_11" localSheetId="6">#REF!</definedName>
    <definedName name="_531__DAT10_11">#REF!</definedName>
    <definedName name="_532__DAT10_12" localSheetId="12">#REF!</definedName>
    <definedName name="_532__DAT10_12" localSheetId="6">#REF!</definedName>
    <definedName name="_532__DAT10_12">#REF!</definedName>
    <definedName name="_533__DAT10_13" localSheetId="12">#REF!</definedName>
    <definedName name="_533__DAT10_13" localSheetId="6">#REF!</definedName>
    <definedName name="_533__DAT10_13">#REF!</definedName>
    <definedName name="_534__DAT10_2" localSheetId="12">#REF!</definedName>
    <definedName name="_534__DAT10_2" localSheetId="6">#REF!</definedName>
    <definedName name="_534__DAT10_2">#REF!</definedName>
    <definedName name="_535__DAT10_3">"#REF!"</definedName>
    <definedName name="_536__DAT10_4" localSheetId="12">#REF!</definedName>
    <definedName name="_536__DAT10_4" localSheetId="6">#REF!</definedName>
    <definedName name="_536__DAT10_4">#REF!</definedName>
    <definedName name="_537__DAT10_5">"#REF!"</definedName>
    <definedName name="_538__DAT10_6">"#REF!"</definedName>
    <definedName name="_539__DAT10_7" localSheetId="12">#REF!</definedName>
    <definedName name="_539__DAT10_7" localSheetId="6">#REF!</definedName>
    <definedName name="_539__DAT10_7">#REF!</definedName>
    <definedName name="_54_____DAT12_3">"#REF!"</definedName>
    <definedName name="_540__DAT10_8" localSheetId="12">#REF!</definedName>
    <definedName name="_540__DAT10_8" localSheetId="6">#REF!</definedName>
    <definedName name="_540__DAT10_8">#REF!</definedName>
    <definedName name="_541__DAT10_9" localSheetId="12">#REF!</definedName>
    <definedName name="_541__DAT10_9" localSheetId="6">#REF!</definedName>
    <definedName name="_541__DAT10_9">#REF!</definedName>
    <definedName name="_542__DAT11_1" localSheetId="12">#REF!</definedName>
    <definedName name="_542__DAT11_1" localSheetId="6">#REF!</definedName>
    <definedName name="_542__DAT11_1">#REF!</definedName>
    <definedName name="_543__DAT11_10" localSheetId="12">#REF!</definedName>
    <definedName name="_543__DAT11_10" localSheetId="6">#REF!</definedName>
    <definedName name="_543__DAT11_10">#REF!</definedName>
    <definedName name="_544__DAT11_11" localSheetId="12">#REF!</definedName>
    <definedName name="_544__DAT11_11" localSheetId="6">#REF!</definedName>
    <definedName name="_544__DAT11_11">#REF!</definedName>
    <definedName name="_545__DAT11_12" localSheetId="12">#REF!</definedName>
    <definedName name="_545__DAT11_12" localSheetId="6">#REF!</definedName>
    <definedName name="_545__DAT11_12">#REF!</definedName>
    <definedName name="_546__DAT11_13" localSheetId="12">#REF!</definedName>
    <definedName name="_546__DAT11_13" localSheetId="6">#REF!</definedName>
    <definedName name="_546__DAT11_13">#REF!</definedName>
    <definedName name="_547__DAT11_2" localSheetId="12">#REF!</definedName>
    <definedName name="_547__DAT11_2" localSheetId="6">#REF!</definedName>
    <definedName name="_547__DAT11_2">#REF!</definedName>
    <definedName name="_548__DAT11_3">"#REF!"</definedName>
    <definedName name="_549__DAT11_4" localSheetId="12">#REF!</definedName>
    <definedName name="_549__DAT11_4" localSheetId="6">#REF!</definedName>
    <definedName name="_549__DAT11_4">#REF!</definedName>
    <definedName name="_55_____DAT12_4" localSheetId="12">#REF!</definedName>
    <definedName name="_55_____DAT12_4" localSheetId="6">#REF!</definedName>
    <definedName name="_55_____DAT12_4">#REF!</definedName>
    <definedName name="_550__DAT11_5">"#REF!"</definedName>
    <definedName name="_551__DAT11_6">"#REF!"</definedName>
    <definedName name="_552__DAT11_7" localSheetId="12">#REF!</definedName>
    <definedName name="_552__DAT11_7" localSheetId="6">#REF!</definedName>
    <definedName name="_552__DAT11_7">#REF!</definedName>
    <definedName name="_553__DAT11_8" localSheetId="12">#REF!</definedName>
    <definedName name="_553__DAT11_8" localSheetId="6">#REF!</definedName>
    <definedName name="_553__DAT11_8">#REF!</definedName>
    <definedName name="_554__DAT11_9" localSheetId="12">#REF!</definedName>
    <definedName name="_554__DAT11_9" localSheetId="6">#REF!</definedName>
    <definedName name="_554__DAT11_9">#REF!</definedName>
    <definedName name="_555__DAT12_1" localSheetId="12">#REF!</definedName>
    <definedName name="_555__DAT12_1" localSheetId="6">#REF!</definedName>
    <definedName name="_555__DAT12_1">#REF!</definedName>
    <definedName name="_556__DAT12_10" localSheetId="12">#REF!</definedName>
    <definedName name="_556__DAT12_10" localSheetId="6">#REF!</definedName>
    <definedName name="_556__DAT12_10">#REF!</definedName>
    <definedName name="_557__DAT12_11" localSheetId="12">#REF!</definedName>
    <definedName name="_557__DAT12_11" localSheetId="6">#REF!</definedName>
    <definedName name="_557__DAT12_11">#REF!</definedName>
    <definedName name="_558__DAT12_12" localSheetId="12">#REF!</definedName>
    <definedName name="_558__DAT12_12" localSheetId="6">#REF!</definedName>
    <definedName name="_558__DAT12_12">#REF!</definedName>
    <definedName name="_559__DAT12_13" localSheetId="12">#REF!</definedName>
    <definedName name="_559__DAT12_13" localSheetId="6">#REF!</definedName>
    <definedName name="_559__DAT12_13">#REF!</definedName>
    <definedName name="_56_____DAT12_5">"#REF!"</definedName>
    <definedName name="_560__DAT12_2" localSheetId="12">#REF!</definedName>
    <definedName name="_560__DAT12_2" localSheetId="6">#REF!</definedName>
    <definedName name="_560__DAT12_2">#REF!</definedName>
    <definedName name="_561__DAT12_3">"#REF!"</definedName>
    <definedName name="_562__DAT12_4" localSheetId="12">#REF!</definedName>
    <definedName name="_562__DAT12_4" localSheetId="6">#REF!</definedName>
    <definedName name="_562__DAT12_4">#REF!</definedName>
    <definedName name="_563__DAT12_5">"#REF!"</definedName>
    <definedName name="_564__DAT12_6">"#REF!"</definedName>
    <definedName name="_565__DAT12_7" localSheetId="12">#REF!</definedName>
    <definedName name="_565__DAT12_7" localSheetId="6">#REF!</definedName>
    <definedName name="_565__DAT12_7">#REF!</definedName>
    <definedName name="_566__DAT12_8" localSheetId="12">#REF!</definedName>
    <definedName name="_566__DAT12_8" localSheetId="6">#REF!</definedName>
    <definedName name="_566__DAT12_8">#REF!</definedName>
    <definedName name="_567__DAT12_9" localSheetId="12">#REF!</definedName>
    <definedName name="_567__DAT12_9" localSheetId="6">#REF!</definedName>
    <definedName name="_567__DAT12_9">#REF!</definedName>
    <definedName name="_568__DAT13_1" localSheetId="12">#REF!</definedName>
    <definedName name="_568__DAT13_1" localSheetId="6">#REF!</definedName>
    <definedName name="_568__DAT13_1">#REF!</definedName>
    <definedName name="_569__DAT13_10" localSheetId="12">#REF!</definedName>
    <definedName name="_569__DAT13_10" localSheetId="6">#REF!</definedName>
    <definedName name="_569__DAT13_10">#REF!</definedName>
    <definedName name="_57_____DAT12_6">"#REF!"</definedName>
    <definedName name="_570__DAT13_11" localSheetId="12">#REF!</definedName>
    <definedName name="_570__DAT13_11" localSheetId="6">#REF!</definedName>
    <definedName name="_570__DAT13_11">#REF!</definedName>
    <definedName name="_571__DAT13_12" localSheetId="12">#REF!</definedName>
    <definedName name="_571__DAT13_12" localSheetId="6">#REF!</definedName>
    <definedName name="_571__DAT13_12">#REF!</definedName>
    <definedName name="_572__DAT13_13" localSheetId="12">#REF!</definedName>
    <definedName name="_572__DAT13_13" localSheetId="6">#REF!</definedName>
    <definedName name="_572__DAT13_13">#REF!</definedName>
    <definedName name="_573__DAT13_2" localSheetId="12">#REF!</definedName>
    <definedName name="_573__DAT13_2" localSheetId="6">#REF!</definedName>
    <definedName name="_573__DAT13_2">#REF!</definedName>
    <definedName name="_574__DAT13_3">"#REF!"</definedName>
    <definedName name="_575__DAT13_4" localSheetId="12">#REF!</definedName>
    <definedName name="_575__DAT13_4" localSheetId="6">#REF!</definedName>
    <definedName name="_575__DAT13_4">#REF!</definedName>
    <definedName name="_576__DAT13_5">"#REF!"</definedName>
    <definedName name="_577__DAT13_6">"#REF!"</definedName>
    <definedName name="_578__DAT13_7" localSheetId="12">#REF!</definedName>
    <definedName name="_578__DAT13_7" localSheetId="6">#REF!</definedName>
    <definedName name="_578__DAT13_7">#REF!</definedName>
    <definedName name="_579__DAT13_8" localSheetId="12">#REF!</definedName>
    <definedName name="_579__DAT13_8" localSheetId="6">#REF!</definedName>
    <definedName name="_579__DAT13_8">#REF!</definedName>
    <definedName name="_58_____DAT12_7" localSheetId="12">#REF!</definedName>
    <definedName name="_58_____DAT12_7" localSheetId="6">#REF!</definedName>
    <definedName name="_58_____DAT12_7">#REF!</definedName>
    <definedName name="_580__DAT13_9" localSheetId="12">#REF!</definedName>
    <definedName name="_580__DAT13_9" localSheetId="6">#REF!</definedName>
    <definedName name="_580__DAT13_9">#REF!</definedName>
    <definedName name="_581__DAT2_1" localSheetId="12">#REF!</definedName>
    <definedName name="_581__DAT2_1" localSheetId="6">#REF!</definedName>
    <definedName name="_581__DAT2_1">#REF!</definedName>
    <definedName name="_582__DAT2_10" localSheetId="12">#REF!</definedName>
    <definedName name="_582__DAT2_10" localSheetId="6">#REF!</definedName>
    <definedName name="_582__DAT2_10">#REF!</definedName>
    <definedName name="_583__DAT2_11" localSheetId="12">#REF!</definedName>
    <definedName name="_583__DAT2_11" localSheetId="6">#REF!</definedName>
    <definedName name="_583__DAT2_11">#REF!</definedName>
    <definedName name="_584__DAT2_12" localSheetId="12">#REF!</definedName>
    <definedName name="_584__DAT2_12" localSheetId="6">#REF!</definedName>
    <definedName name="_584__DAT2_12">#REF!</definedName>
    <definedName name="_585__DAT2_13" localSheetId="12">#REF!</definedName>
    <definedName name="_585__DAT2_13" localSheetId="6">#REF!</definedName>
    <definedName name="_585__DAT2_13">#REF!</definedName>
    <definedName name="_586__DAT2_2" localSheetId="12">#REF!</definedName>
    <definedName name="_586__DAT2_2" localSheetId="6">#REF!</definedName>
    <definedName name="_586__DAT2_2">#REF!</definedName>
    <definedName name="_587__DAT2_3">"#REF!"</definedName>
    <definedName name="_588__DAT2_4" localSheetId="12">#REF!</definedName>
    <definedName name="_588__DAT2_4" localSheetId="6">#REF!</definedName>
    <definedName name="_588__DAT2_4">#REF!</definedName>
    <definedName name="_589__DAT2_5">"#REF!"</definedName>
    <definedName name="_59_____DAT12_8" localSheetId="12">#REF!</definedName>
    <definedName name="_59_____DAT12_8" localSheetId="6">#REF!</definedName>
    <definedName name="_59_____DAT12_8">#REF!</definedName>
    <definedName name="_590__DAT2_6">"#REF!"</definedName>
    <definedName name="_591__DAT2_7" localSheetId="12">#REF!</definedName>
    <definedName name="_591__DAT2_7" localSheetId="6">#REF!</definedName>
    <definedName name="_591__DAT2_7">#REF!</definedName>
    <definedName name="_592__DAT2_8" localSheetId="12">#REF!</definedName>
    <definedName name="_592__DAT2_8" localSheetId="6">#REF!</definedName>
    <definedName name="_592__DAT2_8">#REF!</definedName>
    <definedName name="_593__DAT2_9" localSheetId="12">#REF!</definedName>
    <definedName name="_593__DAT2_9" localSheetId="6">#REF!</definedName>
    <definedName name="_593__DAT2_9">#REF!</definedName>
    <definedName name="_594__DAT3_1" localSheetId="12">#REF!</definedName>
    <definedName name="_594__DAT3_1" localSheetId="6">#REF!</definedName>
    <definedName name="_594__DAT3_1">#REF!</definedName>
    <definedName name="_595__DAT3_10" localSheetId="12">#REF!</definedName>
    <definedName name="_595__DAT3_10" localSheetId="6">#REF!</definedName>
    <definedName name="_595__DAT3_10">#REF!</definedName>
    <definedName name="_596__DAT3_11" localSheetId="12">#REF!</definedName>
    <definedName name="_596__DAT3_11" localSheetId="6">#REF!</definedName>
    <definedName name="_596__DAT3_11">#REF!</definedName>
    <definedName name="_597__DAT3_12" localSheetId="12">#REF!</definedName>
    <definedName name="_597__DAT3_12" localSheetId="6">#REF!</definedName>
    <definedName name="_597__DAT3_12">#REF!</definedName>
    <definedName name="_598__DAT3_13" localSheetId="12">#REF!</definedName>
    <definedName name="_598__DAT3_13" localSheetId="6">#REF!</definedName>
    <definedName name="_598__DAT3_13">#REF!</definedName>
    <definedName name="_599__DAT3_2" localSheetId="12">#REF!</definedName>
    <definedName name="_599__DAT3_2" localSheetId="6">#REF!</definedName>
    <definedName name="_599__DAT3_2">#REF!</definedName>
    <definedName name="_6_____DAT1_14" localSheetId="12">#REF!</definedName>
    <definedName name="_6_____DAT1_14" localSheetId="6">#REF!</definedName>
    <definedName name="_6_____DAT1_14">#REF!</definedName>
    <definedName name="_6__Print_Areayy\_h_mmPM" localSheetId="12">#REF!,#REF!</definedName>
    <definedName name="_6__Print_Areayy\_h_mmPM" localSheetId="6">#REF!,#REF!</definedName>
    <definedName name="_6__Print_Areayy\_h_mmPM">#REF!,#REF!</definedName>
    <definedName name="_60_____DAT12_9" localSheetId="12">#REF!</definedName>
    <definedName name="_60_____DAT12_9" localSheetId="6">#REF!</definedName>
    <definedName name="_60_____DAT12_9">#REF!</definedName>
    <definedName name="_600__DAT3_3">"#REF!"</definedName>
    <definedName name="_601__DAT3_4" localSheetId="12">#REF!</definedName>
    <definedName name="_601__DAT3_4" localSheetId="6">#REF!</definedName>
    <definedName name="_601__DAT3_4">#REF!</definedName>
    <definedName name="_602__DAT3_5">"#REF!"</definedName>
    <definedName name="_603__DAT3_6">"#REF!"</definedName>
    <definedName name="_604__DAT3_7" localSheetId="12">#REF!</definedName>
    <definedName name="_604__DAT3_7" localSheetId="6">#REF!</definedName>
    <definedName name="_604__DAT3_7">#REF!</definedName>
    <definedName name="_605__DAT3_8" localSheetId="12">#REF!</definedName>
    <definedName name="_605__DAT3_8" localSheetId="6">#REF!</definedName>
    <definedName name="_605__DAT3_8">#REF!</definedName>
    <definedName name="_606__DAT3_9" localSheetId="12">#REF!</definedName>
    <definedName name="_606__DAT3_9" localSheetId="6">#REF!</definedName>
    <definedName name="_606__DAT3_9">#REF!</definedName>
    <definedName name="_607__DAT4_1" localSheetId="12">#REF!</definedName>
    <definedName name="_607__DAT4_1" localSheetId="6">#REF!</definedName>
    <definedName name="_607__DAT4_1">#REF!</definedName>
    <definedName name="_608__DAT4_10" localSheetId="12">#REF!</definedName>
    <definedName name="_608__DAT4_10" localSheetId="6">#REF!</definedName>
    <definedName name="_608__DAT4_10">#REF!</definedName>
    <definedName name="_609__DAT4_11" localSheetId="12">#REF!</definedName>
    <definedName name="_609__DAT4_11" localSheetId="6">#REF!</definedName>
    <definedName name="_609__DAT4_11">#REF!</definedName>
    <definedName name="_61_____DAT13_1" localSheetId="12">#REF!</definedName>
    <definedName name="_61_____DAT13_1" localSheetId="6">#REF!</definedName>
    <definedName name="_61_____DAT13_1">#REF!</definedName>
    <definedName name="_610__DAT4_12" localSheetId="12">#REF!</definedName>
    <definedName name="_610__DAT4_12" localSheetId="6">#REF!</definedName>
    <definedName name="_610__DAT4_12">#REF!</definedName>
    <definedName name="_611__DAT4_13" localSheetId="12">#REF!</definedName>
    <definedName name="_611__DAT4_13" localSheetId="6">#REF!</definedName>
    <definedName name="_611__DAT4_13">#REF!</definedName>
    <definedName name="_612__DAT4_2" localSheetId="12">#REF!</definedName>
    <definedName name="_612__DAT4_2" localSheetId="6">#REF!</definedName>
    <definedName name="_612__DAT4_2">#REF!</definedName>
    <definedName name="_613__DAT4_3">"#REF!"</definedName>
    <definedName name="_614__DAT4_4" localSheetId="12">#REF!</definedName>
    <definedName name="_614__DAT4_4" localSheetId="6">#REF!</definedName>
    <definedName name="_614__DAT4_4">#REF!</definedName>
    <definedName name="_615__DAT4_5">"#REF!"</definedName>
    <definedName name="_616__DAT4_6">"#REF!"</definedName>
    <definedName name="_617__DAT4_7" localSheetId="12">#REF!</definedName>
    <definedName name="_617__DAT4_7" localSheetId="6">#REF!</definedName>
    <definedName name="_617__DAT4_7">#REF!</definedName>
    <definedName name="_618__DAT4_8" localSheetId="12">#REF!</definedName>
    <definedName name="_618__DAT4_8" localSheetId="6">#REF!</definedName>
    <definedName name="_618__DAT4_8">#REF!</definedName>
    <definedName name="_619__DAT4_9" localSheetId="12">#REF!</definedName>
    <definedName name="_619__DAT4_9" localSheetId="6">#REF!</definedName>
    <definedName name="_619__DAT4_9">#REF!</definedName>
    <definedName name="_62_____DAT13_10" localSheetId="12">#REF!</definedName>
    <definedName name="_62_____DAT13_10" localSheetId="6">#REF!</definedName>
    <definedName name="_62_____DAT13_10">#REF!</definedName>
    <definedName name="_620__DAT5_1" localSheetId="12">#REF!</definedName>
    <definedName name="_620__DAT5_1" localSheetId="6">#REF!</definedName>
    <definedName name="_620__DAT5_1">#REF!</definedName>
    <definedName name="_621__DAT5_10" localSheetId="12">#REF!</definedName>
    <definedName name="_621__DAT5_10" localSheetId="6">#REF!</definedName>
    <definedName name="_621__DAT5_10">#REF!</definedName>
    <definedName name="_622__DAT5_11" localSheetId="12">#REF!</definedName>
    <definedName name="_622__DAT5_11" localSheetId="6">#REF!</definedName>
    <definedName name="_622__DAT5_11">#REF!</definedName>
    <definedName name="_623__DAT5_12" localSheetId="12">#REF!</definedName>
    <definedName name="_623__DAT5_12" localSheetId="6">#REF!</definedName>
    <definedName name="_623__DAT5_12">#REF!</definedName>
    <definedName name="_624__DAT5_13" localSheetId="12">#REF!</definedName>
    <definedName name="_624__DAT5_13" localSheetId="6">#REF!</definedName>
    <definedName name="_624__DAT5_13">#REF!</definedName>
    <definedName name="_625__DAT5_2" localSheetId="12">#REF!</definedName>
    <definedName name="_625__DAT5_2" localSheetId="6">#REF!</definedName>
    <definedName name="_625__DAT5_2">#REF!</definedName>
    <definedName name="_626__DAT5_3">"#REF!"</definedName>
    <definedName name="_627__DAT5_4" localSheetId="12">#REF!</definedName>
    <definedName name="_627__DAT5_4" localSheetId="6">#REF!</definedName>
    <definedName name="_627__DAT5_4">#REF!</definedName>
    <definedName name="_628__DAT5_5">"#REF!"</definedName>
    <definedName name="_629__DAT5_6">"#REF!"</definedName>
    <definedName name="_62AZ_1">NA()</definedName>
    <definedName name="_63_____DAT13_11" localSheetId="12">#REF!</definedName>
    <definedName name="_63_____DAT13_11" localSheetId="6">#REF!</definedName>
    <definedName name="_63_____DAT13_11">#REF!</definedName>
    <definedName name="_630__DAT5_7" localSheetId="12">#REF!</definedName>
    <definedName name="_630__DAT5_7" localSheetId="6">#REF!</definedName>
    <definedName name="_630__DAT5_7">#REF!</definedName>
    <definedName name="_631__DAT5_8" localSheetId="12">#REF!</definedName>
    <definedName name="_631__DAT5_8" localSheetId="6">#REF!</definedName>
    <definedName name="_631__DAT5_8">#REF!</definedName>
    <definedName name="_632__DAT5_9" localSheetId="12">#REF!</definedName>
    <definedName name="_632__DAT5_9" localSheetId="6">#REF!</definedName>
    <definedName name="_632__DAT5_9">#REF!</definedName>
    <definedName name="_633__DAT6_1" localSheetId="12">#REF!</definedName>
    <definedName name="_633__DAT6_1" localSheetId="6">#REF!</definedName>
    <definedName name="_633__DAT6_1">#REF!</definedName>
    <definedName name="_634__DAT6_10" localSheetId="12">#REF!</definedName>
    <definedName name="_634__DAT6_10" localSheetId="6">#REF!</definedName>
    <definedName name="_634__DAT6_10">#REF!</definedName>
    <definedName name="_635__DAT6_11" localSheetId="12">#REF!</definedName>
    <definedName name="_635__DAT6_11" localSheetId="6">#REF!</definedName>
    <definedName name="_635__DAT6_11">#REF!</definedName>
    <definedName name="_636__DAT6_12" localSheetId="12">#REF!</definedName>
    <definedName name="_636__DAT6_12" localSheetId="6">#REF!</definedName>
    <definedName name="_636__DAT6_12">#REF!</definedName>
    <definedName name="_637__DAT6_13" localSheetId="12">#REF!</definedName>
    <definedName name="_637__DAT6_13" localSheetId="6">#REF!</definedName>
    <definedName name="_637__DAT6_13">#REF!</definedName>
    <definedName name="_638__DAT6_2" localSheetId="12">#REF!</definedName>
    <definedName name="_638__DAT6_2" localSheetId="6">#REF!</definedName>
    <definedName name="_638__DAT6_2">#REF!</definedName>
    <definedName name="_639__DAT6_3">"#REF!"</definedName>
    <definedName name="_64_____DAT13_12" localSheetId="12">#REF!</definedName>
    <definedName name="_64_____DAT13_12" localSheetId="6">#REF!</definedName>
    <definedName name="_64_____DAT13_12">#REF!</definedName>
    <definedName name="_640__DAT6_4" localSheetId="12">#REF!</definedName>
    <definedName name="_640__DAT6_4" localSheetId="6">#REF!</definedName>
    <definedName name="_640__DAT6_4">#REF!</definedName>
    <definedName name="_641__DAT6_5">"#REF!"</definedName>
    <definedName name="_642__DAT6_6">"#REF!"</definedName>
    <definedName name="_643__DAT6_7" localSheetId="12">#REF!</definedName>
    <definedName name="_643__DAT6_7" localSheetId="6">#REF!</definedName>
    <definedName name="_643__DAT6_7">#REF!</definedName>
    <definedName name="_644__DAT6_8" localSheetId="12">#REF!</definedName>
    <definedName name="_644__DAT6_8" localSheetId="6">#REF!</definedName>
    <definedName name="_644__DAT6_8">#REF!</definedName>
    <definedName name="_645__DAT6_9" localSheetId="12">#REF!</definedName>
    <definedName name="_645__DAT6_9" localSheetId="6">#REF!</definedName>
    <definedName name="_645__DAT6_9">#REF!</definedName>
    <definedName name="_646__DAT7_1" localSheetId="12">#REF!</definedName>
    <definedName name="_646__DAT7_1" localSheetId="6">#REF!</definedName>
    <definedName name="_646__DAT7_1">#REF!</definedName>
    <definedName name="_647__DAT7_10" localSheetId="12">#REF!</definedName>
    <definedName name="_647__DAT7_10" localSheetId="6">#REF!</definedName>
    <definedName name="_647__DAT7_10">#REF!</definedName>
    <definedName name="_648__DAT7_11" localSheetId="12">#REF!</definedName>
    <definedName name="_648__DAT7_11" localSheetId="6">#REF!</definedName>
    <definedName name="_648__DAT7_11">#REF!</definedName>
    <definedName name="_649__DAT7_12" localSheetId="12">#REF!</definedName>
    <definedName name="_649__DAT7_12" localSheetId="6">#REF!</definedName>
    <definedName name="_649__DAT7_12">#REF!</definedName>
    <definedName name="_65_____DAT13_13" localSheetId="12">#REF!</definedName>
    <definedName name="_65_____DAT13_13" localSheetId="6">#REF!</definedName>
    <definedName name="_65_____DAT13_13">#REF!</definedName>
    <definedName name="_650__DAT7_13" localSheetId="12">#REF!</definedName>
    <definedName name="_650__DAT7_13" localSheetId="6">#REF!</definedName>
    <definedName name="_650__DAT7_13">#REF!</definedName>
    <definedName name="_651__DAT7_2" localSheetId="12">#REF!</definedName>
    <definedName name="_651__DAT7_2" localSheetId="6">#REF!</definedName>
    <definedName name="_651__DAT7_2">#REF!</definedName>
    <definedName name="_652__DAT7_3">"#REF!"</definedName>
    <definedName name="_653__DAT7_4" localSheetId="12">#REF!</definedName>
    <definedName name="_653__DAT7_4" localSheetId="6">#REF!</definedName>
    <definedName name="_653__DAT7_4">#REF!</definedName>
    <definedName name="_654__DAT7_5">"#REF!"</definedName>
    <definedName name="_655__DAT7_6">"#REF!"</definedName>
    <definedName name="_656__DAT7_7" localSheetId="12">#REF!</definedName>
    <definedName name="_656__DAT7_7" localSheetId="6">#REF!</definedName>
    <definedName name="_656__DAT7_7">#REF!</definedName>
    <definedName name="_657__DAT7_8" localSheetId="12">#REF!</definedName>
    <definedName name="_657__DAT7_8" localSheetId="6">#REF!</definedName>
    <definedName name="_657__DAT7_8">#REF!</definedName>
    <definedName name="_658__DAT7_9" localSheetId="12">#REF!</definedName>
    <definedName name="_658__DAT7_9" localSheetId="6">#REF!</definedName>
    <definedName name="_658__DAT7_9">#REF!</definedName>
    <definedName name="_659__DAT8_1" localSheetId="12">#REF!</definedName>
    <definedName name="_659__DAT8_1" localSheetId="6">#REF!</definedName>
    <definedName name="_659__DAT8_1">#REF!</definedName>
    <definedName name="_66_____DAT13_2" localSheetId="12">#REF!</definedName>
    <definedName name="_66_____DAT13_2" localSheetId="6">#REF!</definedName>
    <definedName name="_66_____DAT13_2">#REF!</definedName>
    <definedName name="_660__DAT8_10" localSheetId="12">#REF!</definedName>
    <definedName name="_660__DAT8_10" localSheetId="6">#REF!</definedName>
    <definedName name="_660__DAT8_10">#REF!</definedName>
    <definedName name="_661__DAT8_11" localSheetId="12">#REF!</definedName>
    <definedName name="_661__DAT8_11" localSheetId="6">#REF!</definedName>
    <definedName name="_661__DAT8_11">#REF!</definedName>
    <definedName name="_662__DAT8_12" localSheetId="12">#REF!</definedName>
    <definedName name="_662__DAT8_12" localSheetId="6">#REF!</definedName>
    <definedName name="_662__DAT8_12">#REF!</definedName>
    <definedName name="_663__DAT8_13" localSheetId="12">#REF!</definedName>
    <definedName name="_663__DAT8_13" localSheetId="6">#REF!</definedName>
    <definedName name="_663__DAT8_13">#REF!</definedName>
    <definedName name="_664__DAT8_2" localSheetId="12">#REF!</definedName>
    <definedName name="_664__DAT8_2" localSheetId="6">#REF!</definedName>
    <definedName name="_664__DAT8_2">#REF!</definedName>
    <definedName name="_665__DAT8_3">"#REF!"</definedName>
    <definedName name="_666__DAT8_4" localSheetId="12">#REF!</definedName>
    <definedName name="_666__DAT8_4" localSheetId="6">#REF!</definedName>
    <definedName name="_666__DAT8_4">#REF!</definedName>
    <definedName name="_667__DAT8_5">"#REF!"</definedName>
    <definedName name="_668__DAT8_6">"#REF!"</definedName>
    <definedName name="_669__DAT8_7" localSheetId="12">#REF!</definedName>
    <definedName name="_669__DAT8_7" localSheetId="6">#REF!</definedName>
    <definedName name="_669__DAT8_7">#REF!</definedName>
    <definedName name="_67_____DAT13_3">"#REF!"</definedName>
    <definedName name="_670__DAT8_8" localSheetId="12">#REF!</definedName>
    <definedName name="_670__DAT8_8" localSheetId="6">#REF!</definedName>
    <definedName name="_670__DAT8_8">#REF!</definedName>
    <definedName name="_671__DAT8_9" localSheetId="12">#REF!</definedName>
    <definedName name="_671__DAT8_9" localSheetId="6">#REF!</definedName>
    <definedName name="_671__DAT8_9">#REF!</definedName>
    <definedName name="_672__DAT9_1" localSheetId="12">#REF!</definedName>
    <definedName name="_672__DAT9_1" localSheetId="6">#REF!</definedName>
    <definedName name="_672__DAT9_1">#REF!</definedName>
    <definedName name="_673__DAT9_10" localSheetId="12">#REF!</definedName>
    <definedName name="_673__DAT9_10" localSheetId="6">#REF!</definedName>
    <definedName name="_673__DAT9_10">#REF!</definedName>
    <definedName name="_674__DAT9_11" localSheetId="12">#REF!</definedName>
    <definedName name="_674__DAT9_11" localSheetId="6">#REF!</definedName>
    <definedName name="_674__DAT9_11">#REF!</definedName>
    <definedName name="_675__DAT9_12" localSheetId="12">#REF!</definedName>
    <definedName name="_675__DAT9_12" localSheetId="6">#REF!</definedName>
    <definedName name="_675__DAT9_12">#REF!</definedName>
    <definedName name="_676__DAT9_13" localSheetId="12">#REF!</definedName>
    <definedName name="_676__DAT9_13" localSheetId="6">#REF!</definedName>
    <definedName name="_676__DAT9_13">#REF!</definedName>
    <definedName name="_677__DAT9_2" localSheetId="12">#REF!</definedName>
    <definedName name="_677__DAT9_2" localSheetId="6">#REF!</definedName>
    <definedName name="_677__DAT9_2">#REF!</definedName>
    <definedName name="_678__DAT9_3">"#REF!"</definedName>
    <definedName name="_679__DAT9_4" localSheetId="12">#REF!</definedName>
    <definedName name="_679__DAT9_4" localSheetId="6">#REF!</definedName>
    <definedName name="_679__DAT9_4">#REF!</definedName>
    <definedName name="_68_____DAT13_4" localSheetId="12">#REF!</definedName>
    <definedName name="_68_____DAT13_4" localSheetId="6">#REF!</definedName>
    <definedName name="_68_____DAT13_4">#REF!</definedName>
    <definedName name="_680__DAT9_5">"#REF!"</definedName>
    <definedName name="_681__DAT9_6">"#REF!"</definedName>
    <definedName name="_682__DAT9_7" localSheetId="12">#REF!</definedName>
    <definedName name="_682__DAT9_7" localSheetId="6">#REF!</definedName>
    <definedName name="_682__DAT9_7">#REF!</definedName>
    <definedName name="_683__DAT9_8" localSheetId="12">#REF!</definedName>
    <definedName name="_683__DAT9_8" localSheetId="6">#REF!</definedName>
    <definedName name="_683__DAT9_8">#REF!</definedName>
    <definedName name="_684__DAT9_9" localSheetId="12">#REF!</definedName>
    <definedName name="_684__DAT9_9" localSheetId="6">#REF!</definedName>
    <definedName name="_684__DAT9_9">#REF!</definedName>
    <definedName name="_685_a_1">"#N/A"</definedName>
    <definedName name="_686_a_2">"#N/A"</definedName>
    <definedName name="_687_a_3">NA()</definedName>
    <definedName name="_688_A_4">"#N/A"</definedName>
    <definedName name="_689_A_5">"#N/A"</definedName>
    <definedName name="_69_____DAT13_5">"#REF!"</definedName>
    <definedName name="_690_A_6">"#N/A"</definedName>
    <definedName name="_691_A_7">NA()</definedName>
    <definedName name="_692_DAT1_1" localSheetId="12">#REF!</definedName>
    <definedName name="_692_DAT1_1" localSheetId="6">#REF!</definedName>
    <definedName name="_692_DAT1_1">#REF!</definedName>
    <definedName name="_693_DAT1_10" localSheetId="12">#REF!</definedName>
    <definedName name="_693_DAT1_10" localSheetId="6">#REF!</definedName>
    <definedName name="_693_DAT1_10">#REF!</definedName>
    <definedName name="_694_DAT1_11" localSheetId="12">#REF!</definedName>
    <definedName name="_694_DAT1_11" localSheetId="6">#REF!</definedName>
    <definedName name="_694_DAT1_11">#REF!</definedName>
    <definedName name="_695_DAT1_12" localSheetId="12">#REF!</definedName>
    <definedName name="_695_DAT1_12" localSheetId="6">#REF!</definedName>
    <definedName name="_695_DAT1_12">#REF!</definedName>
    <definedName name="_696_DAT1_13" localSheetId="12">#REF!</definedName>
    <definedName name="_696_DAT1_13" localSheetId="6">#REF!</definedName>
    <definedName name="_696_DAT1_13">#REF!</definedName>
    <definedName name="_697_DAT1_14" localSheetId="12">#REF!</definedName>
    <definedName name="_697_DAT1_14" localSheetId="6">#REF!</definedName>
    <definedName name="_697_DAT1_14">#REF!</definedName>
    <definedName name="_698_DAT1_15" localSheetId="12">#REF!</definedName>
    <definedName name="_698_DAT1_15" localSheetId="6">#REF!</definedName>
    <definedName name="_698_DAT1_15">#REF!</definedName>
    <definedName name="_699_DAT1_16" localSheetId="12">#REF!</definedName>
    <definedName name="_699_DAT1_16" localSheetId="6">#REF!</definedName>
    <definedName name="_699_DAT1_16">#REF!</definedName>
    <definedName name="_6Print_Areayy\_h_mmPM" localSheetId="12">#REF!,#REF!</definedName>
    <definedName name="_6Print_Areayy\_h_mmPM" localSheetId="6">#REF!,#REF!</definedName>
    <definedName name="_6Print_Areayy\_h_mmPM">#REF!,#REF!</definedName>
    <definedName name="_7_____DAT1_15" localSheetId="12">#REF!</definedName>
    <definedName name="_7_____DAT1_15" localSheetId="6">#REF!</definedName>
    <definedName name="_7_____DAT1_15">#REF!</definedName>
    <definedName name="_7_A_1_2">NA()</definedName>
    <definedName name="_7_Print_Areayy\_h_mmPM" localSheetId="12">#REF!,#REF!</definedName>
    <definedName name="_7_Print_Areayy\_h_mmPM" localSheetId="6">#REF!,#REF!</definedName>
    <definedName name="_7_Print_Areayy\_h_mmPM">#REF!,#REF!</definedName>
    <definedName name="_70_____DAT13_6">"#REF!"</definedName>
    <definedName name="_700_DAT1_17" localSheetId="12">#REF!</definedName>
    <definedName name="_700_DAT1_17" localSheetId="6">#REF!</definedName>
    <definedName name="_700_DAT1_17">#REF!</definedName>
    <definedName name="_701_DAT1_2" localSheetId="12">#REF!</definedName>
    <definedName name="_701_DAT1_2" localSheetId="6">#REF!</definedName>
    <definedName name="_701_DAT1_2">#REF!</definedName>
    <definedName name="_702_DAT1_3">"#REF!"</definedName>
    <definedName name="_703_DAT1_4" localSheetId="12">#REF!</definedName>
    <definedName name="_703_DAT1_4" localSheetId="6">#REF!</definedName>
    <definedName name="_703_DAT1_4">#REF!</definedName>
    <definedName name="_704_DAT1_5" localSheetId="12">#REF!</definedName>
    <definedName name="_704_DAT1_5" localSheetId="6">#REF!</definedName>
    <definedName name="_704_DAT1_5">#REF!</definedName>
    <definedName name="_705_DAT1_6">"#REF!"</definedName>
    <definedName name="_706_DAT1_7">"#REF!"</definedName>
    <definedName name="_707_DAT1_8" localSheetId="12">#REF!</definedName>
    <definedName name="_707_DAT1_8" localSheetId="6">#REF!</definedName>
    <definedName name="_707_DAT1_8">#REF!</definedName>
    <definedName name="_708_DAT1_9" localSheetId="12">#REF!</definedName>
    <definedName name="_708_DAT1_9" localSheetId="6">#REF!</definedName>
    <definedName name="_708_DAT1_9">#REF!</definedName>
    <definedName name="_709_DAT10_1" localSheetId="12">#REF!</definedName>
    <definedName name="_709_DAT10_1" localSheetId="6">#REF!</definedName>
    <definedName name="_709_DAT10_1">#REF!</definedName>
    <definedName name="_71_____DAT13_7" localSheetId="12">#REF!</definedName>
    <definedName name="_71_____DAT13_7" localSheetId="6">#REF!</definedName>
    <definedName name="_71_____DAT13_7">#REF!</definedName>
    <definedName name="_710_DAT10_10" localSheetId="12">#REF!</definedName>
    <definedName name="_710_DAT10_10" localSheetId="6">#REF!</definedName>
    <definedName name="_710_DAT10_10">#REF!</definedName>
    <definedName name="_711_DAT10_11" localSheetId="12">#REF!</definedName>
    <definedName name="_711_DAT10_11" localSheetId="6">#REF!</definedName>
    <definedName name="_711_DAT10_11">#REF!</definedName>
    <definedName name="_712_DAT10_12" localSheetId="12">#REF!</definedName>
    <definedName name="_712_DAT10_12" localSheetId="6">#REF!</definedName>
    <definedName name="_712_DAT10_12">#REF!</definedName>
    <definedName name="_713_DAT10_13" localSheetId="12">#REF!</definedName>
    <definedName name="_713_DAT10_13" localSheetId="6">#REF!</definedName>
    <definedName name="_713_DAT10_13">#REF!</definedName>
    <definedName name="_714_DAT10_14" localSheetId="12">#REF!</definedName>
    <definedName name="_714_DAT10_14" localSheetId="6">#REF!</definedName>
    <definedName name="_714_DAT10_14">#REF!</definedName>
    <definedName name="_715_DAT10_15" localSheetId="12">#REF!</definedName>
    <definedName name="_715_DAT10_15" localSheetId="6">#REF!</definedName>
    <definedName name="_715_DAT10_15">#REF!</definedName>
    <definedName name="_716_DAT10_16" localSheetId="12">#REF!</definedName>
    <definedName name="_716_DAT10_16" localSheetId="6">#REF!</definedName>
    <definedName name="_716_DAT10_16">#REF!</definedName>
    <definedName name="_717_DAT10_17" localSheetId="12">#REF!</definedName>
    <definedName name="_717_DAT10_17" localSheetId="6">#REF!</definedName>
    <definedName name="_717_DAT10_17">#REF!</definedName>
    <definedName name="_718_DAT10_2" localSheetId="12">#REF!</definedName>
    <definedName name="_718_DAT10_2" localSheetId="6">#REF!</definedName>
    <definedName name="_718_DAT10_2">#REF!</definedName>
    <definedName name="_719_DAT10_3">"#REF!"</definedName>
    <definedName name="_72_____DAT13_8" localSheetId="12">#REF!</definedName>
    <definedName name="_72_____DAT13_8" localSheetId="6">#REF!</definedName>
    <definedName name="_72_____DAT13_8">#REF!</definedName>
    <definedName name="_720_DAT10_4" localSheetId="12">#REF!</definedName>
    <definedName name="_720_DAT10_4" localSheetId="6">#REF!</definedName>
    <definedName name="_720_DAT10_4">#REF!</definedName>
    <definedName name="_721_DAT10_5" localSheetId="12">#REF!</definedName>
    <definedName name="_721_DAT10_5" localSheetId="6">#REF!</definedName>
    <definedName name="_721_DAT10_5">#REF!</definedName>
    <definedName name="_722_DAT10_6">"#REF!"</definedName>
    <definedName name="_723_DAT10_7">"#REF!"</definedName>
    <definedName name="_724_DAT10_8" localSheetId="12">#REF!</definedName>
    <definedName name="_724_DAT10_8" localSheetId="6">#REF!</definedName>
    <definedName name="_724_DAT10_8">#REF!</definedName>
    <definedName name="_725_DAT10_9" localSheetId="12">#REF!</definedName>
    <definedName name="_725_DAT10_9" localSheetId="6">#REF!</definedName>
    <definedName name="_725_DAT10_9">#REF!</definedName>
    <definedName name="_726_DAT11_1" localSheetId="12">#REF!</definedName>
    <definedName name="_726_DAT11_1" localSheetId="6">#REF!</definedName>
    <definedName name="_726_DAT11_1">#REF!</definedName>
    <definedName name="_727_DAT11_10" localSheetId="12">#REF!</definedName>
    <definedName name="_727_DAT11_10" localSheetId="6">#REF!</definedName>
    <definedName name="_727_DAT11_10">#REF!</definedName>
    <definedName name="_728_DAT11_11" localSheetId="12">#REF!</definedName>
    <definedName name="_728_DAT11_11" localSheetId="6">#REF!</definedName>
    <definedName name="_728_DAT11_11">#REF!</definedName>
    <definedName name="_729_DAT11_12" localSheetId="12">#REF!</definedName>
    <definedName name="_729_DAT11_12" localSheetId="6">#REF!</definedName>
    <definedName name="_729_DAT11_12">#REF!</definedName>
    <definedName name="_72B_1">NA()</definedName>
    <definedName name="_73_____DAT13_9" localSheetId="12">#REF!</definedName>
    <definedName name="_73_____DAT13_9" localSheetId="6">#REF!</definedName>
    <definedName name="_73_____DAT13_9">#REF!</definedName>
    <definedName name="_730_DAT11_13" localSheetId="12">#REF!</definedName>
    <definedName name="_730_DAT11_13" localSheetId="6">#REF!</definedName>
    <definedName name="_730_DAT11_13">#REF!</definedName>
    <definedName name="_731_DAT11_2" localSheetId="12">#REF!</definedName>
    <definedName name="_731_DAT11_2" localSheetId="6">#REF!</definedName>
    <definedName name="_731_DAT11_2">#REF!</definedName>
    <definedName name="_732_DAT11_3">"#REF!"</definedName>
    <definedName name="_733_DAT11_4" localSheetId="12">#REF!</definedName>
    <definedName name="_733_DAT11_4" localSheetId="6">#REF!</definedName>
    <definedName name="_733_DAT11_4">#REF!</definedName>
    <definedName name="_734_DAT11_5">"#REF!"</definedName>
    <definedName name="_735_DAT11_6">"#REF!"</definedName>
    <definedName name="_736_DAT11_7" localSheetId="12">#REF!</definedName>
    <definedName name="_736_DAT11_7" localSheetId="6">#REF!</definedName>
    <definedName name="_736_DAT11_7">#REF!</definedName>
    <definedName name="_737_DAT11_8" localSheetId="12">#REF!</definedName>
    <definedName name="_737_DAT11_8" localSheetId="6">#REF!</definedName>
    <definedName name="_737_DAT11_8">#REF!</definedName>
    <definedName name="_738_DAT11_9" localSheetId="12">#REF!</definedName>
    <definedName name="_738_DAT11_9" localSheetId="6">#REF!</definedName>
    <definedName name="_738_DAT11_9">#REF!</definedName>
    <definedName name="_739_DAT12_1" localSheetId="12">#REF!</definedName>
    <definedName name="_739_DAT12_1" localSheetId="6">#REF!</definedName>
    <definedName name="_739_DAT12_1">#REF!</definedName>
    <definedName name="_74_____DAT2_1" localSheetId="12">#REF!</definedName>
    <definedName name="_74_____DAT2_1" localSheetId="6">#REF!</definedName>
    <definedName name="_74_____DAT2_1">#REF!</definedName>
    <definedName name="_740_DAT12_10" localSheetId="12">#REF!</definedName>
    <definedName name="_740_DAT12_10" localSheetId="6">#REF!</definedName>
    <definedName name="_740_DAT12_10">#REF!</definedName>
    <definedName name="_741_DAT12_11" localSheetId="12">#REF!</definedName>
    <definedName name="_741_DAT12_11" localSheetId="6">#REF!</definedName>
    <definedName name="_741_DAT12_11">#REF!</definedName>
    <definedName name="_742_DAT12_12" localSheetId="12">#REF!</definedName>
    <definedName name="_742_DAT12_12" localSheetId="6">#REF!</definedName>
    <definedName name="_742_DAT12_12">#REF!</definedName>
    <definedName name="_743_DAT12_13" localSheetId="12">#REF!</definedName>
    <definedName name="_743_DAT12_13" localSheetId="6">#REF!</definedName>
    <definedName name="_743_DAT12_13">#REF!</definedName>
    <definedName name="_744_DAT12_2" localSheetId="12">#REF!</definedName>
    <definedName name="_744_DAT12_2" localSheetId="6">#REF!</definedName>
    <definedName name="_744_DAT12_2">#REF!</definedName>
    <definedName name="_745_DAT12_3">"#REF!"</definedName>
    <definedName name="_746_DAT12_4" localSheetId="12">#REF!</definedName>
    <definedName name="_746_DAT12_4" localSheetId="6">#REF!</definedName>
    <definedName name="_746_DAT12_4">#REF!</definedName>
    <definedName name="_747_DAT12_5">"#REF!"</definedName>
    <definedName name="_748_DAT12_6">"#REF!"</definedName>
    <definedName name="_749_DAT12_7" localSheetId="12">#REF!</definedName>
    <definedName name="_749_DAT12_7" localSheetId="6">#REF!</definedName>
    <definedName name="_749_DAT12_7">#REF!</definedName>
    <definedName name="_75_____DAT2_10" localSheetId="12">#REF!</definedName>
    <definedName name="_75_____DAT2_10" localSheetId="6">#REF!</definedName>
    <definedName name="_75_____DAT2_10">#REF!</definedName>
    <definedName name="_750_DAT12_8" localSheetId="12">#REF!</definedName>
    <definedName name="_750_DAT12_8" localSheetId="6">#REF!</definedName>
    <definedName name="_750_DAT12_8">#REF!</definedName>
    <definedName name="_751_DAT12_9" localSheetId="12">#REF!</definedName>
    <definedName name="_751_DAT12_9" localSheetId="6">#REF!</definedName>
    <definedName name="_751_DAT12_9">#REF!</definedName>
    <definedName name="_752_DAT13_1" localSheetId="12">#REF!</definedName>
    <definedName name="_752_DAT13_1" localSheetId="6">#REF!</definedName>
    <definedName name="_752_DAT13_1">#REF!</definedName>
    <definedName name="_753_DAT13_10" localSheetId="12">#REF!</definedName>
    <definedName name="_753_DAT13_10" localSheetId="6">#REF!</definedName>
    <definedName name="_753_DAT13_10">#REF!</definedName>
    <definedName name="_754_DAT13_11" localSheetId="12">#REF!</definedName>
    <definedName name="_754_DAT13_11" localSheetId="6">#REF!</definedName>
    <definedName name="_754_DAT13_11">#REF!</definedName>
    <definedName name="_755_DAT13_12" localSheetId="12">#REF!</definedName>
    <definedName name="_755_DAT13_12" localSheetId="6">#REF!</definedName>
    <definedName name="_755_DAT13_12">#REF!</definedName>
    <definedName name="_756_DAT13_13" localSheetId="12">#REF!</definedName>
    <definedName name="_756_DAT13_13" localSheetId="6">#REF!</definedName>
    <definedName name="_756_DAT13_13">#REF!</definedName>
    <definedName name="_757_DAT13_2" localSheetId="12">#REF!</definedName>
    <definedName name="_757_DAT13_2" localSheetId="6">#REF!</definedName>
    <definedName name="_757_DAT13_2">#REF!</definedName>
    <definedName name="_758_DAT13_3">"#REF!"</definedName>
    <definedName name="_759_DAT13_4" localSheetId="12">#REF!</definedName>
    <definedName name="_759_DAT13_4" localSheetId="6">#REF!</definedName>
    <definedName name="_759_DAT13_4">#REF!</definedName>
    <definedName name="_76_____DAT2_11" localSheetId="12">#REF!</definedName>
    <definedName name="_76_____DAT2_11" localSheetId="6">#REF!</definedName>
    <definedName name="_76_____DAT2_11">#REF!</definedName>
    <definedName name="_760_DAT13_5">"#REF!"</definedName>
    <definedName name="_761_DAT13_6">"#REF!"</definedName>
    <definedName name="_762_DAT13_7" localSheetId="12">#REF!</definedName>
    <definedName name="_762_DAT13_7" localSheetId="6">#REF!</definedName>
    <definedName name="_762_DAT13_7">#REF!</definedName>
    <definedName name="_763_DAT13_8" localSheetId="12">#REF!</definedName>
    <definedName name="_763_DAT13_8" localSheetId="6">#REF!</definedName>
    <definedName name="_763_DAT13_8">#REF!</definedName>
    <definedName name="_764_DAT13_9" localSheetId="12">#REF!</definedName>
    <definedName name="_764_DAT13_9" localSheetId="6">#REF!</definedName>
    <definedName name="_764_DAT13_9">#REF!</definedName>
    <definedName name="_765_DAT2_1" localSheetId="12">#REF!</definedName>
    <definedName name="_765_DAT2_1" localSheetId="6">#REF!</definedName>
    <definedName name="_765_DAT2_1">#REF!</definedName>
    <definedName name="_766_DAT2_10" localSheetId="12">#REF!</definedName>
    <definedName name="_766_DAT2_10" localSheetId="6">#REF!</definedName>
    <definedName name="_766_DAT2_10">#REF!</definedName>
    <definedName name="_767_DAT2_11" localSheetId="12">#REF!</definedName>
    <definedName name="_767_DAT2_11" localSheetId="6">#REF!</definedName>
    <definedName name="_767_DAT2_11">#REF!</definedName>
    <definedName name="_768_DAT2_12" localSheetId="12">#REF!</definedName>
    <definedName name="_768_DAT2_12" localSheetId="6">#REF!</definedName>
    <definedName name="_768_DAT2_12">#REF!</definedName>
    <definedName name="_769_DAT2_13" localSheetId="12">#REF!</definedName>
    <definedName name="_769_DAT2_13" localSheetId="6">#REF!</definedName>
    <definedName name="_769_DAT2_13">#REF!</definedName>
    <definedName name="_77_____DAT2_12" localSheetId="12">#REF!</definedName>
    <definedName name="_77_____DAT2_12" localSheetId="6">#REF!</definedName>
    <definedName name="_77_____DAT2_12">#REF!</definedName>
    <definedName name="_770_DAT2_2" localSheetId="12">#REF!</definedName>
    <definedName name="_770_DAT2_2" localSheetId="6">#REF!</definedName>
    <definedName name="_770_DAT2_2">#REF!</definedName>
    <definedName name="_771_DAT2_3">"#REF!"</definedName>
    <definedName name="_772_DAT2_4" localSheetId="12">#REF!</definedName>
    <definedName name="_772_DAT2_4" localSheetId="6">#REF!</definedName>
    <definedName name="_772_DAT2_4">#REF!</definedName>
    <definedName name="_773_DAT2_5">"#REF!"</definedName>
    <definedName name="_774_DAT2_6">"#REF!"</definedName>
    <definedName name="_775_DAT2_7" localSheetId="12">#REF!</definedName>
    <definedName name="_775_DAT2_7" localSheetId="6">#REF!</definedName>
    <definedName name="_775_DAT2_7">#REF!</definedName>
    <definedName name="_776_DAT2_8" localSheetId="12">#REF!</definedName>
    <definedName name="_776_DAT2_8" localSheetId="6">#REF!</definedName>
    <definedName name="_776_DAT2_8">#REF!</definedName>
    <definedName name="_777_DAT2_9" localSheetId="12">#REF!</definedName>
    <definedName name="_777_DAT2_9" localSheetId="6">#REF!</definedName>
    <definedName name="_777_DAT2_9">#REF!</definedName>
    <definedName name="_778_DAT3_1" localSheetId="12">#REF!</definedName>
    <definedName name="_778_DAT3_1" localSheetId="6">#REF!</definedName>
    <definedName name="_778_DAT3_1">#REF!</definedName>
    <definedName name="_779_DAT3_10" localSheetId="12">#REF!</definedName>
    <definedName name="_779_DAT3_10" localSheetId="6">#REF!</definedName>
    <definedName name="_779_DAT3_10">#REF!</definedName>
    <definedName name="_78_____DAT2_13" localSheetId="12">#REF!</definedName>
    <definedName name="_78_____DAT2_13" localSheetId="6">#REF!</definedName>
    <definedName name="_78_____DAT2_13">#REF!</definedName>
    <definedName name="_780_DAT3_11" localSheetId="12">#REF!</definedName>
    <definedName name="_780_DAT3_11" localSheetId="6">#REF!</definedName>
    <definedName name="_780_DAT3_11">#REF!</definedName>
    <definedName name="_781_DAT3_12" localSheetId="12">#REF!</definedName>
    <definedName name="_781_DAT3_12" localSheetId="6">#REF!</definedName>
    <definedName name="_781_DAT3_12">#REF!</definedName>
    <definedName name="_782_DAT3_13" localSheetId="12">#REF!</definedName>
    <definedName name="_782_DAT3_13" localSheetId="6">#REF!</definedName>
    <definedName name="_782_DAT3_13">#REF!</definedName>
    <definedName name="_783_DAT3_2" localSheetId="12">#REF!</definedName>
    <definedName name="_783_DAT3_2" localSheetId="6">#REF!</definedName>
    <definedName name="_783_DAT3_2">#REF!</definedName>
    <definedName name="_784_DAT3_3">"#REF!"</definedName>
    <definedName name="_785_DAT3_4" localSheetId="12">#REF!</definedName>
    <definedName name="_785_DAT3_4" localSheetId="6">#REF!</definedName>
    <definedName name="_785_DAT3_4">#REF!</definedName>
    <definedName name="_786_DAT3_5">"#REF!"</definedName>
    <definedName name="_787_DAT3_6">"#REF!"</definedName>
    <definedName name="_788_DAT3_7" localSheetId="12">#REF!</definedName>
    <definedName name="_788_DAT3_7" localSheetId="6">#REF!</definedName>
    <definedName name="_788_DAT3_7">#REF!</definedName>
    <definedName name="_789_DAT3_8" localSheetId="12">#REF!</definedName>
    <definedName name="_789_DAT3_8" localSheetId="6">#REF!</definedName>
    <definedName name="_789_DAT3_8">#REF!</definedName>
    <definedName name="_79_____DAT2_2" localSheetId="12">#REF!</definedName>
    <definedName name="_79_____DAT2_2" localSheetId="6">#REF!</definedName>
    <definedName name="_79_____DAT2_2">#REF!</definedName>
    <definedName name="_790_DAT3_9" localSheetId="12">#REF!</definedName>
    <definedName name="_790_DAT3_9" localSheetId="6">#REF!</definedName>
    <definedName name="_790_DAT3_9">#REF!</definedName>
    <definedName name="_791_DAT4_1" localSheetId="12">#REF!</definedName>
    <definedName name="_791_DAT4_1" localSheetId="6">#REF!</definedName>
    <definedName name="_791_DAT4_1">#REF!</definedName>
    <definedName name="_792_DAT4_10" localSheetId="12">#REF!</definedName>
    <definedName name="_792_DAT4_10" localSheetId="6">#REF!</definedName>
    <definedName name="_792_DAT4_10">#REF!</definedName>
    <definedName name="_793_DAT4_11" localSheetId="12">#REF!</definedName>
    <definedName name="_793_DAT4_11" localSheetId="6">#REF!</definedName>
    <definedName name="_793_DAT4_11">#REF!</definedName>
    <definedName name="_794_DAT4_12" localSheetId="12">#REF!</definedName>
    <definedName name="_794_DAT4_12" localSheetId="6">#REF!</definedName>
    <definedName name="_794_DAT4_12">#REF!</definedName>
    <definedName name="_795_DAT4_13" localSheetId="12">#REF!</definedName>
    <definedName name="_795_DAT4_13" localSheetId="6">#REF!</definedName>
    <definedName name="_795_DAT4_13">#REF!</definedName>
    <definedName name="_796_DAT4_2" localSheetId="12">#REF!</definedName>
    <definedName name="_796_DAT4_2" localSheetId="6">#REF!</definedName>
    <definedName name="_796_DAT4_2">#REF!</definedName>
    <definedName name="_797_DAT4_3">"#REF!"</definedName>
    <definedName name="_798_DAT4_4" localSheetId="12">#REF!</definedName>
    <definedName name="_798_DAT4_4" localSheetId="6">#REF!</definedName>
    <definedName name="_798_DAT4_4">#REF!</definedName>
    <definedName name="_799_DAT4_5">"#REF!"</definedName>
    <definedName name="_8_____DAT1_16" localSheetId="12">#REF!</definedName>
    <definedName name="_8_____DAT1_16" localSheetId="6">#REF!</definedName>
    <definedName name="_8_____DAT1_16">#REF!</definedName>
    <definedName name="_8_A_1_1_1">NA()</definedName>
    <definedName name="_80_____DAT2_3">"#REF!"</definedName>
    <definedName name="_800_DAT4_6">"#REF!"</definedName>
    <definedName name="_801_DAT4_7" localSheetId="12">#REF!</definedName>
    <definedName name="_801_DAT4_7" localSheetId="6">#REF!</definedName>
    <definedName name="_801_DAT4_7">#REF!</definedName>
    <definedName name="_802_DAT4_8" localSheetId="12">#REF!</definedName>
    <definedName name="_802_DAT4_8" localSheetId="6">#REF!</definedName>
    <definedName name="_802_DAT4_8">#REF!</definedName>
    <definedName name="_803_DAT4_9" localSheetId="12">#REF!</definedName>
    <definedName name="_803_DAT4_9" localSheetId="6">#REF!</definedName>
    <definedName name="_803_DAT4_9">#REF!</definedName>
    <definedName name="_804_DAT5_1" localSheetId="12">#REF!</definedName>
    <definedName name="_804_DAT5_1" localSheetId="6">#REF!</definedName>
    <definedName name="_804_DAT5_1">#REF!</definedName>
    <definedName name="_805_DAT5_10" localSheetId="12">#REF!</definedName>
    <definedName name="_805_DAT5_10" localSheetId="6">#REF!</definedName>
    <definedName name="_805_DAT5_10">#REF!</definedName>
    <definedName name="_806_DAT5_11" localSheetId="12">#REF!</definedName>
    <definedName name="_806_DAT5_11" localSheetId="6">#REF!</definedName>
    <definedName name="_806_DAT5_11">#REF!</definedName>
    <definedName name="_807_DAT5_12" localSheetId="12">#REF!</definedName>
    <definedName name="_807_DAT5_12" localSheetId="6">#REF!</definedName>
    <definedName name="_807_DAT5_12">#REF!</definedName>
    <definedName name="_808_DAT5_13" localSheetId="12">#REF!</definedName>
    <definedName name="_808_DAT5_13" localSheetId="6">#REF!</definedName>
    <definedName name="_808_DAT5_13">#REF!</definedName>
    <definedName name="_809_DAT5_2" localSheetId="12">#REF!</definedName>
    <definedName name="_809_DAT5_2" localSheetId="6">#REF!</definedName>
    <definedName name="_809_DAT5_2">#REF!</definedName>
    <definedName name="_81_____DAT2_4" localSheetId="12">#REF!</definedName>
    <definedName name="_81_____DAT2_4" localSheetId="6">#REF!</definedName>
    <definedName name="_81_____DAT2_4">#REF!</definedName>
    <definedName name="_810_DAT5_3">"#REF!"</definedName>
    <definedName name="_811_DAT5_4" localSheetId="12">#REF!</definedName>
    <definedName name="_811_DAT5_4" localSheetId="6">#REF!</definedName>
    <definedName name="_811_DAT5_4">#REF!</definedName>
    <definedName name="_812_DAT5_5">"#REF!"</definedName>
    <definedName name="_813_DAT5_6">"#REF!"</definedName>
    <definedName name="_814_DAT5_7" localSheetId="12">#REF!</definedName>
    <definedName name="_814_DAT5_7" localSheetId="6">#REF!</definedName>
    <definedName name="_814_DAT5_7">#REF!</definedName>
    <definedName name="_815_DAT5_8" localSheetId="12">#REF!</definedName>
    <definedName name="_815_DAT5_8" localSheetId="6">#REF!</definedName>
    <definedName name="_815_DAT5_8">#REF!</definedName>
    <definedName name="_816_DAT5_9" localSheetId="12">#REF!</definedName>
    <definedName name="_816_DAT5_9" localSheetId="6">#REF!</definedName>
    <definedName name="_816_DAT5_9">#REF!</definedName>
    <definedName name="_817_DAT6_1" localSheetId="12">#REF!</definedName>
    <definedName name="_817_DAT6_1" localSheetId="6">#REF!</definedName>
    <definedName name="_817_DAT6_1">#REF!</definedName>
    <definedName name="_818_DAT6_10" localSheetId="12">#REF!</definedName>
    <definedName name="_818_DAT6_10" localSheetId="6">#REF!</definedName>
    <definedName name="_818_DAT6_10">#REF!</definedName>
    <definedName name="_819_DAT6_11" localSheetId="12">#REF!</definedName>
    <definedName name="_819_DAT6_11" localSheetId="6">#REF!</definedName>
    <definedName name="_819_DAT6_11">#REF!</definedName>
    <definedName name="_82_____DAT2_5">"#REF!"</definedName>
    <definedName name="_820_DAT6_12" localSheetId="12">#REF!</definedName>
    <definedName name="_820_DAT6_12" localSheetId="6">#REF!</definedName>
    <definedName name="_820_DAT6_12">#REF!</definedName>
    <definedName name="_821_DAT6_13" localSheetId="12">#REF!</definedName>
    <definedName name="_821_DAT6_13" localSheetId="6">#REF!</definedName>
    <definedName name="_821_DAT6_13">#REF!</definedName>
    <definedName name="_822_DAT6_2" localSheetId="12">#REF!</definedName>
    <definedName name="_822_DAT6_2" localSheetId="6">#REF!</definedName>
    <definedName name="_822_DAT6_2">#REF!</definedName>
    <definedName name="_823_DAT6_3">"#REF!"</definedName>
    <definedName name="_824_DAT6_4" localSheetId="12">#REF!</definedName>
    <definedName name="_824_DAT6_4" localSheetId="6">#REF!</definedName>
    <definedName name="_824_DAT6_4">#REF!</definedName>
    <definedName name="_825_DAT6_5">"#REF!"</definedName>
    <definedName name="_826_DAT6_6">"#REF!"</definedName>
    <definedName name="_827_DAT6_7" localSheetId="12">#REF!</definedName>
    <definedName name="_827_DAT6_7" localSheetId="6">#REF!</definedName>
    <definedName name="_827_DAT6_7">#REF!</definedName>
    <definedName name="_828_DAT6_8" localSheetId="12">#REF!</definedName>
    <definedName name="_828_DAT6_8" localSheetId="6">#REF!</definedName>
    <definedName name="_828_DAT6_8">#REF!</definedName>
    <definedName name="_829_DAT6_9" localSheetId="12">#REF!</definedName>
    <definedName name="_829_DAT6_9" localSheetId="6">#REF!</definedName>
    <definedName name="_829_DAT6_9">#REF!</definedName>
    <definedName name="_83_____DAT2_6">"#REF!"</definedName>
    <definedName name="_830_DAT7_1" localSheetId="12">#REF!</definedName>
    <definedName name="_830_DAT7_1" localSheetId="6">#REF!</definedName>
    <definedName name="_830_DAT7_1">#REF!</definedName>
    <definedName name="_831_DAT7_10" localSheetId="12">#REF!</definedName>
    <definedName name="_831_DAT7_10" localSheetId="6">#REF!</definedName>
    <definedName name="_831_DAT7_10">#REF!</definedName>
    <definedName name="_832_DAT7_11" localSheetId="12">#REF!</definedName>
    <definedName name="_832_DAT7_11" localSheetId="6">#REF!</definedName>
    <definedName name="_832_DAT7_11">#REF!</definedName>
    <definedName name="_833_DAT7_12" localSheetId="12">#REF!</definedName>
    <definedName name="_833_DAT7_12" localSheetId="6">#REF!</definedName>
    <definedName name="_833_DAT7_12">#REF!</definedName>
    <definedName name="_834_DAT7_13" localSheetId="12">#REF!</definedName>
    <definedName name="_834_DAT7_13" localSheetId="6">#REF!</definedName>
    <definedName name="_834_DAT7_13">#REF!</definedName>
    <definedName name="_835_DAT7_2" localSheetId="12">#REF!</definedName>
    <definedName name="_835_DAT7_2" localSheetId="6">#REF!</definedName>
    <definedName name="_835_DAT7_2">#REF!</definedName>
    <definedName name="_836_DAT7_3">"#REF!"</definedName>
    <definedName name="_837_DAT7_4" localSheetId="12">#REF!</definedName>
    <definedName name="_837_DAT7_4" localSheetId="6">#REF!</definedName>
    <definedName name="_837_DAT7_4">#REF!</definedName>
    <definedName name="_838_DAT7_5">"#REF!"</definedName>
    <definedName name="_839_DAT7_6">"#REF!"</definedName>
    <definedName name="_83BA_2">NA()</definedName>
    <definedName name="_84_____DAT2_7" localSheetId="12">#REF!</definedName>
    <definedName name="_84_____DAT2_7" localSheetId="6">#REF!</definedName>
    <definedName name="_84_____DAT2_7">#REF!</definedName>
    <definedName name="_840_DAT7_7" localSheetId="12">#REF!</definedName>
    <definedName name="_840_DAT7_7" localSheetId="6">#REF!</definedName>
    <definedName name="_840_DAT7_7">#REF!</definedName>
    <definedName name="_841_DAT7_8" localSheetId="12">#REF!</definedName>
    <definedName name="_841_DAT7_8" localSheetId="6">#REF!</definedName>
    <definedName name="_841_DAT7_8">#REF!</definedName>
    <definedName name="_842_DAT7_9" localSheetId="12">#REF!</definedName>
    <definedName name="_842_DAT7_9" localSheetId="6">#REF!</definedName>
    <definedName name="_842_DAT7_9">#REF!</definedName>
    <definedName name="_843_DAT8_1" localSheetId="12">#REF!</definedName>
    <definedName name="_843_DAT8_1" localSheetId="6">#REF!</definedName>
    <definedName name="_843_DAT8_1">#REF!</definedName>
    <definedName name="_844_DAT8_10" localSheetId="12">#REF!</definedName>
    <definedName name="_844_DAT8_10" localSheetId="6">#REF!</definedName>
    <definedName name="_844_DAT8_10">#REF!</definedName>
    <definedName name="_845_DAT8_11" localSheetId="12">#REF!</definedName>
    <definedName name="_845_DAT8_11" localSheetId="6">#REF!</definedName>
    <definedName name="_845_DAT8_11">#REF!</definedName>
    <definedName name="_846_DAT8_12" localSheetId="12">#REF!</definedName>
    <definedName name="_846_DAT8_12" localSheetId="6">#REF!</definedName>
    <definedName name="_846_DAT8_12">#REF!</definedName>
    <definedName name="_847_DAT8_13" localSheetId="12">#REF!</definedName>
    <definedName name="_847_DAT8_13" localSheetId="6">#REF!</definedName>
    <definedName name="_847_DAT8_13">#REF!</definedName>
    <definedName name="_848_DAT8_2" localSheetId="12">#REF!</definedName>
    <definedName name="_848_DAT8_2" localSheetId="6">#REF!</definedName>
    <definedName name="_848_DAT8_2">#REF!</definedName>
    <definedName name="_849_DAT8_3">"#REF!"</definedName>
    <definedName name="_84cctr_1">'[17]BA-CCA-Region'!$C$2:$C$51</definedName>
    <definedName name="_85_____DAT2_8" localSheetId="12">#REF!</definedName>
    <definedName name="_85_____DAT2_8" localSheetId="6">#REF!</definedName>
    <definedName name="_85_____DAT2_8">#REF!</definedName>
    <definedName name="_850_DAT8_4" localSheetId="12">#REF!</definedName>
    <definedName name="_850_DAT8_4" localSheetId="6">#REF!</definedName>
    <definedName name="_850_DAT8_4">#REF!</definedName>
    <definedName name="_851_DAT8_5">"#REF!"</definedName>
    <definedName name="_852_DAT8_6">"#REF!"</definedName>
    <definedName name="_853_DAT8_7" localSheetId="12">#REF!</definedName>
    <definedName name="_853_DAT8_7" localSheetId="6">#REF!</definedName>
    <definedName name="_853_DAT8_7">#REF!</definedName>
    <definedName name="_854_DAT8_8" localSheetId="12">#REF!</definedName>
    <definedName name="_854_DAT8_8" localSheetId="6">#REF!</definedName>
    <definedName name="_854_DAT8_8">#REF!</definedName>
    <definedName name="_855_DAT8_9" localSheetId="12">#REF!</definedName>
    <definedName name="_855_DAT8_9" localSheetId="6">#REF!</definedName>
    <definedName name="_855_DAT8_9">#REF!</definedName>
    <definedName name="_856_DAT9_1" localSheetId="12">#REF!</definedName>
    <definedName name="_856_DAT9_1" localSheetId="6">#REF!</definedName>
    <definedName name="_856_DAT9_1">#REF!</definedName>
    <definedName name="_857_DAT9_10" localSheetId="12">#REF!</definedName>
    <definedName name="_857_DAT9_10" localSheetId="6">#REF!</definedName>
    <definedName name="_857_DAT9_10">#REF!</definedName>
    <definedName name="_858_DAT9_11" localSheetId="12">#REF!</definedName>
    <definedName name="_858_DAT9_11" localSheetId="6">#REF!</definedName>
    <definedName name="_858_DAT9_11">#REF!</definedName>
    <definedName name="_859_DAT9_12" localSheetId="12">#REF!</definedName>
    <definedName name="_859_DAT9_12" localSheetId="6">#REF!</definedName>
    <definedName name="_859_DAT9_12">#REF!</definedName>
    <definedName name="_85cctr_2">NA()</definedName>
    <definedName name="_86_____DAT2_9" localSheetId="12">#REF!</definedName>
    <definedName name="_86_____DAT2_9" localSheetId="6">#REF!</definedName>
    <definedName name="_86_____DAT2_9">#REF!</definedName>
    <definedName name="_860_DAT9_13" localSheetId="12">#REF!</definedName>
    <definedName name="_860_DAT9_13" localSheetId="6">#REF!</definedName>
    <definedName name="_860_DAT9_13">#REF!</definedName>
    <definedName name="_861_DAT9_2" localSheetId="12">#REF!</definedName>
    <definedName name="_861_DAT9_2" localSheetId="6">#REF!</definedName>
    <definedName name="_861_DAT9_2">#REF!</definedName>
    <definedName name="_862_DAT9_3">"#REF!"</definedName>
    <definedName name="_863_DAT9_4" localSheetId="12">#REF!</definedName>
    <definedName name="_863_DAT9_4" localSheetId="6">#REF!</definedName>
    <definedName name="_863_DAT9_4">#REF!</definedName>
    <definedName name="_864_DAT9_5">"#REF!"</definedName>
    <definedName name="_865_DAT9_6">"#REF!"</definedName>
    <definedName name="_866_DAT9_7" localSheetId="12">#REF!</definedName>
    <definedName name="_866_DAT9_7" localSheetId="6">#REF!</definedName>
    <definedName name="_866_DAT9_7">#REF!</definedName>
    <definedName name="_867_DAT9_8" localSheetId="12">#REF!</definedName>
    <definedName name="_867_DAT9_8" localSheetId="6">#REF!</definedName>
    <definedName name="_867_DAT9_8">#REF!</definedName>
    <definedName name="_868_DAT9_9" localSheetId="12">#REF!</definedName>
    <definedName name="_868_DAT9_9" localSheetId="6">#REF!</definedName>
    <definedName name="_868_DAT9_9">#REF!</definedName>
    <definedName name="_869A_1">"#N/A"</definedName>
    <definedName name="_87_____DAT3_1" localSheetId="12">#REF!</definedName>
    <definedName name="_87_____DAT3_1" localSheetId="6">#REF!</definedName>
    <definedName name="_87_____DAT3_1">#REF!</definedName>
    <definedName name="_870A_2">"#N/A"</definedName>
    <definedName name="_871A_3">NA()</definedName>
    <definedName name="_872AA_1">"#N/A"</definedName>
    <definedName name="_873AA_2">"#N/A"</definedName>
    <definedName name="_874AA_3">NA()</definedName>
    <definedName name="_875AD_1">"#N/A"</definedName>
    <definedName name="_876AD_2">"#N/A"</definedName>
    <definedName name="_877AD_3">NA()</definedName>
    <definedName name="_878Area_1">[18]Area!$O$2</definedName>
    <definedName name="_879Area_10">[19]Area!$O$2</definedName>
    <definedName name="_87Cover_2">NA()</definedName>
    <definedName name="_88_____DAT3_10" localSheetId="12">#REF!</definedName>
    <definedName name="_88_____DAT3_10" localSheetId="6">#REF!</definedName>
    <definedName name="_88_____DAT3_10">#REF!</definedName>
    <definedName name="_880Area_11">[20]Area!$O$2</definedName>
    <definedName name="_881Area_12">[21]Area!$O$2</definedName>
    <definedName name="_882Area_13">[21]Area!$O$2</definedName>
    <definedName name="_883Area_14">[20]Area!$O$2</definedName>
    <definedName name="_884Area_15">[20]Area!$O$2</definedName>
    <definedName name="_885Area_16">[21]Area!$O$2</definedName>
    <definedName name="_886Area_17">[22]Area!$O$2</definedName>
    <definedName name="_887Area_2">[23]Area!$O$2</definedName>
    <definedName name="_888Area_3">[24]Area!$O$2</definedName>
    <definedName name="_889Area_4">[19]Area!$O$2</definedName>
    <definedName name="_89_____DAT3_11" localSheetId="12">#REF!</definedName>
    <definedName name="_89_____DAT3_11" localSheetId="6">#REF!</definedName>
    <definedName name="_89_____DAT3_11">#REF!</definedName>
    <definedName name="_890Area_5">[25]Area!$O$2</definedName>
    <definedName name="_891Area_6">[24]Area!$O$2</definedName>
    <definedName name="_892Area_7">[24]Area!$O$2</definedName>
    <definedName name="_893Area_8">[26]Area!$O$2</definedName>
    <definedName name="_894Area_9">[26]Area!$O$2</definedName>
    <definedName name="_895asdf_1" localSheetId="12">[1]EXRPTS!#REF!</definedName>
    <definedName name="_895asdf_1" localSheetId="6">[1]EXRPTS!#REF!</definedName>
    <definedName name="_895asdf_1">[1]EXRPTS!#REF!</definedName>
    <definedName name="_896asdf_10" localSheetId="12">[1]EXRPTS!#REF!</definedName>
    <definedName name="_896asdf_10" localSheetId="6">[1]EXRPTS!#REF!</definedName>
    <definedName name="_896asdf_10">[1]EXRPTS!#REF!</definedName>
    <definedName name="_897asdf_11" localSheetId="12">[1]EXRPTS!#REF!</definedName>
    <definedName name="_897asdf_11" localSheetId="6">[1]EXRPTS!#REF!</definedName>
    <definedName name="_897asdf_11">[1]EXRPTS!#REF!</definedName>
    <definedName name="_898asdf_12" localSheetId="12">[1]EXRPTS!#REF!</definedName>
    <definedName name="_898asdf_12" localSheetId="6">[1]EXRPTS!#REF!</definedName>
    <definedName name="_898asdf_12">[1]EXRPTS!#REF!</definedName>
    <definedName name="_899asdf_13" localSheetId="12">[1]EXRPTS!#REF!</definedName>
    <definedName name="_899asdf_13" localSheetId="6">[1]EXRPTS!#REF!</definedName>
    <definedName name="_899asdf_13">[1]EXRPTS!#REF!</definedName>
    <definedName name="_9_____DAT1_17" localSheetId="12">#REF!</definedName>
    <definedName name="_9_____DAT1_17" localSheetId="6">#REF!</definedName>
    <definedName name="_9_____DAT1_17">#REF!</definedName>
    <definedName name="_90_____DAT3_12" localSheetId="12">#REF!</definedName>
    <definedName name="_90_____DAT3_12" localSheetId="6">#REF!</definedName>
    <definedName name="_90_____DAT3_12">#REF!</definedName>
    <definedName name="_900asdf_14" localSheetId="12">[1]EXRPTS!#REF!</definedName>
    <definedName name="_900asdf_14" localSheetId="6">[1]EXRPTS!#REF!</definedName>
    <definedName name="_900asdf_14">[1]EXRPTS!#REF!</definedName>
    <definedName name="_901asdf_15" localSheetId="12">[1]EXRPTS!#REF!</definedName>
    <definedName name="_901asdf_15" localSheetId="6">[1]EXRPTS!#REF!</definedName>
    <definedName name="_901asdf_15">[1]EXRPTS!#REF!</definedName>
    <definedName name="_902asdf_16" localSheetId="12">[1]EXRPTS!#REF!</definedName>
    <definedName name="_902asdf_16" localSheetId="6">[1]EXRPTS!#REF!</definedName>
    <definedName name="_902asdf_16">[1]EXRPTS!#REF!</definedName>
    <definedName name="_903asdf_17" localSheetId="12">[1]EXRPTS!#REF!</definedName>
    <definedName name="_903asdf_17" localSheetId="6">[1]EXRPTS!#REF!</definedName>
    <definedName name="_903asdf_17">[1]EXRPTS!#REF!</definedName>
    <definedName name="_904asdf_18" localSheetId="12">[1]EXRPTS!#REF!</definedName>
    <definedName name="_904asdf_18" localSheetId="6">[1]EXRPTS!#REF!</definedName>
    <definedName name="_904asdf_18">[1]EXRPTS!#REF!</definedName>
    <definedName name="_905asdf_2" localSheetId="12">[1]EXRPTS!#REF!</definedName>
    <definedName name="_905asdf_2" localSheetId="6">[1]EXRPTS!#REF!</definedName>
    <definedName name="_905asdf_2">[1]EXRPTS!#REF!</definedName>
    <definedName name="_906asdf_3" localSheetId="12">[1]EXRPTS!#REF!</definedName>
    <definedName name="_906asdf_3" localSheetId="6">[1]EXRPTS!#REF!</definedName>
    <definedName name="_906asdf_3">[1]EXRPTS!#REF!</definedName>
    <definedName name="_907asdf_4">NA()</definedName>
    <definedName name="_908asdf_5" localSheetId="12">[1]EXRPTS!#REF!</definedName>
    <definedName name="_908asdf_5" localSheetId="6">[1]EXRPTS!#REF!</definedName>
    <definedName name="_908asdf_5">[1]EXRPTS!#REF!</definedName>
    <definedName name="_909asdf_6" localSheetId="12">[1]EXRPTS!#REF!</definedName>
    <definedName name="_909asdf_6" localSheetId="6">[1]EXRPTS!#REF!</definedName>
    <definedName name="_909asdf_6">[1]EXRPTS!#REF!</definedName>
    <definedName name="_90DAT1_2">NA()</definedName>
    <definedName name="_91_____DAT3_13" localSheetId="12">#REF!</definedName>
    <definedName name="_91_____DAT3_13" localSheetId="6">#REF!</definedName>
    <definedName name="_91_____DAT3_13">#REF!</definedName>
    <definedName name="_910asdf_7">NA()</definedName>
    <definedName name="_911asdf_8">NA()</definedName>
    <definedName name="_912asdf_9" localSheetId="12">[1]EXRPTS!#REF!</definedName>
    <definedName name="_912asdf_9" localSheetId="6">[1]EXRPTS!#REF!</definedName>
    <definedName name="_912asdf_9">[1]EXRPTS!#REF!</definedName>
    <definedName name="_913AX_1">"#N/A"</definedName>
    <definedName name="_914AX_2">"#N/A"</definedName>
    <definedName name="_915AX_3">NA()</definedName>
    <definedName name="_916AZ_1">"#N/A"</definedName>
    <definedName name="_917AZ_2">"#N/A"</definedName>
    <definedName name="_918AZ_3">NA()</definedName>
    <definedName name="_919B_1">"#N/A"</definedName>
    <definedName name="_92_____DAT3_2" localSheetId="12">#REF!</definedName>
    <definedName name="_92_____DAT3_2" localSheetId="6">#REF!</definedName>
    <definedName name="_92_____DAT3_2">#REF!</definedName>
    <definedName name="_920B_2">"#N/A"</definedName>
    <definedName name="_921B_3">NA()</definedName>
    <definedName name="_922B_Repay_1">[12]Assm!$D$13</definedName>
    <definedName name="_923B_Repay_2">[12]Assm!$D$13</definedName>
    <definedName name="_924B_Repay_3">[13]Assm!$D$13</definedName>
    <definedName name="_925B_Repay_4">[13]Assm!$D$13</definedName>
    <definedName name="_926B_Repay_5">[12]Assm!$D$13</definedName>
    <definedName name="_927B_Repay_6">[12]Assm!$D$13</definedName>
    <definedName name="_928B_Repay_7">[12]Assm!$D$13</definedName>
    <definedName name="_929B_Repay_8">[12]Assm!$D$13</definedName>
    <definedName name="_93_____DAT3_3">"#REF!"</definedName>
    <definedName name="_930BA_1" localSheetId="12">#REF!</definedName>
    <definedName name="_930BA_1" localSheetId="6">#REF!</definedName>
    <definedName name="_930BA_1">#REF!</definedName>
    <definedName name="_931BA_10" localSheetId="12">#REF!</definedName>
    <definedName name="_931BA_10" localSheetId="6">#REF!</definedName>
    <definedName name="_931BA_10">#REF!</definedName>
    <definedName name="_932BA_11" localSheetId="12">#REF!</definedName>
    <definedName name="_932BA_11" localSheetId="6">#REF!</definedName>
    <definedName name="_932BA_11">#REF!</definedName>
    <definedName name="_933BA_12" localSheetId="12">#REF!</definedName>
    <definedName name="_933BA_12" localSheetId="6">#REF!</definedName>
    <definedName name="_933BA_12">#REF!</definedName>
    <definedName name="_934BA_13" localSheetId="12">#REF!</definedName>
    <definedName name="_934BA_13" localSheetId="6">#REF!</definedName>
    <definedName name="_934BA_13">#REF!</definedName>
    <definedName name="_935BA_14" localSheetId="12">#REF!</definedName>
    <definedName name="_935BA_14" localSheetId="6">#REF!</definedName>
    <definedName name="_935BA_14">#REF!</definedName>
    <definedName name="_936BA_15" localSheetId="12">#REF!</definedName>
    <definedName name="_936BA_15" localSheetId="6">#REF!</definedName>
    <definedName name="_936BA_15">#REF!</definedName>
    <definedName name="_937BA_16" localSheetId="12">#REF!</definedName>
    <definedName name="_937BA_16" localSheetId="6">#REF!</definedName>
    <definedName name="_937BA_16">#REF!</definedName>
    <definedName name="_938BA_17" localSheetId="12">#REF!</definedName>
    <definedName name="_938BA_17" localSheetId="6">#REF!</definedName>
    <definedName name="_938BA_17">#REF!</definedName>
    <definedName name="_939BA_2" localSheetId="12">#REF!</definedName>
    <definedName name="_939BA_2" localSheetId="6">#REF!</definedName>
    <definedName name="_939BA_2">#REF!</definedName>
    <definedName name="_93DAT10_2">NA()</definedName>
    <definedName name="_94_____DAT3_4" localSheetId="12">#REF!</definedName>
    <definedName name="_94_____DAT3_4" localSheetId="6">#REF!</definedName>
    <definedName name="_94_____DAT3_4">#REF!</definedName>
    <definedName name="_940BA_3">"#REF!"</definedName>
    <definedName name="_941BA_4" localSheetId="12">#REF!</definedName>
    <definedName name="_941BA_4" localSheetId="6">#REF!</definedName>
    <definedName name="_941BA_4">#REF!</definedName>
    <definedName name="_942BA_5" localSheetId="12">#REF!</definedName>
    <definedName name="_942BA_5" localSheetId="6">#REF!</definedName>
    <definedName name="_942BA_5">#REF!</definedName>
    <definedName name="_943BA_6">"#REF!"</definedName>
    <definedName name="_944BA_7">"#REF!"</definedName>
    <definedName name="_945BA_8" localSheetId="12">#REF!</definedName>
    <definedName name="_945BA_8" localSheetId="6">#REF!</definedName>
    <definedName name="_945BA_8">#REF!</definedName>
    <definedName name="_946BA_9" localSheetId="12">#REF!</definedName>
    <definedName name="_946BA_9" localSheetId="6">#REF!</definedName>
    <definedName name="_946BA_9">#REF!</definedName>
    <definedName name="_947BANGPAKONG_1" localSheetId="12">#REF!</definedName>
    <definedName name="_947BANGPAKONG_1" localSheetId="6">#REF!</definedName>
    <definedName name="_947BANGPAKONG_1">#REF!</definedName>
    <definedName name="_948BANGPAKONG_10" localSheetId="12">#REF!</definedName>
    <definedName name="_948BANGPAKONG_10" localSheetId="6">#REF!</definedName>
    <definedName name="_948BANGPAKONG_10">#REF!</definedName>
    <definedName name="_949BANGPAKONG_11" localSheetId="12">#REF!</definedName>
    <definedName name="_949BANGPAKONG_11" localSheetId="6">#REF!</definedName>
    <definedName name="_949BANGPAKONG_11">#REF!</definedName>
    <definedName name="_95_____DAT3_5">"#REF!"</definedName>
    <definedName name="_950BANGPAKONG_12" localSheetId="12">#REF!</definedName>
    <definedName name="_950BANGPAKONG_12" localSheetId="6">#REF!</definedName>
    <definedName name="_950BANGPAKONG_12">#REF!</definedName>
    <definedName name="_951BANGPAKONG_13" localSheetId="12">#REF!</definedName>
    <definedName name="_951BANGPAKONG_13" localSheetId="6">#REF!</definedName>
    <definedName name="_951BANGPAKONG_13">#REF!</definedName>
    <definedName name="_952BANGPAKONG_14" localSheetId="12">#REF!</definedName>
    <definedName name="_952BANGPAKONG_14" localSheetId="6">#REF!</definedName>
    <definedName name="_952BANGPAKONG_14">#REF!</definedName>
    <definedName name="_953BANGPAKONG_15" localSheetId="12">#REF!</definedName>
    <definedName name="_953BANGPAKONG_15" localSheetId="6">#REF!</definedName>
    <definedName name="_953BANGPAKONG_15">#REF!</definedName>
    <definedName name="_954BANGPAKONG_16" localSheetId="12">#REF!</definedName>
    <definedName name="_954BANGPAKONG_16" localSheetId="6">#REF!</definedName>
    <definedName name="_954BANGPAKONG_16">#REF!</definedName>
    <definedName name="_955BANGPAKONG_17" localSheetId="12">#REF!</definedName>
    <definedName name="_955BANGPAKONG_17" localSheetId="6">#REF!</definedName>
    <definedName name="_955BANGPAKONG_17">#REF!</definedName>
    <definedName name="_956BANGPAKONG_2" localSheetId="12">#REF!</definedName>
    <definedName name="_956BANGPAKONG_2" localSheetId="6">#REF!</definedName>
    <definedName name="_956BANGPAKONG_2">#REF!</definedName>
    <definedName name="_957BANGPAKONG_3">"#REF!"</definedName>
    <definedName name="_958BANGPAKONG_4" localSheetId="12">#REF!</definedName>
    <definedName name="_958BANGPAKONG_4" localSheetId="6">#REF!</definedName>
    <definedName name="_958BANGPAKONG_4">#REF!</definedName>
    <definedName name="_959BANGPAKONG_5" localSheetId="12">#REF!</definedName>
    <definedName name="_959BANGPAKONG_5" localSheetId="6">#REF!</definedName>
    <definedName name="_959BANGPAKONG_5">#REF!</definedName>
    <definedName name="_96_____DAT3_6">"#REF!"</definedName>
    <definedName name="_960BANGPAKONG_6">"#REF!"</definedName>
    <definedName name="_961BANGPAKONG_7">"#REF!"</definedName>
    <definedName name="_962BANGPAKONG_8" localSheetId="12">#REF!</definedName>
    <definedName name="_962BANGPAKONG_8" localSheetId="6">#REF!</definedName>
    <definedName name="_962BANGPAKONG_8">#REF!</definedName>
    <definedName name="_963BANGPAKONG_9" localSheetId="12">#REF!</definedName>
    <definedName name="_963BANGPAKONG_9" localSheetId="6">#REF!</definedName>
    <definedName name="_963BANGPAKONG_9">#REF!</definedName>
    <definedName name="_964BANGTOP_1" localSheetId="12">#REF!</definedName>
    <definedName name="_964BANGTOP_1" localSheetId="6">#REF!</definedName>
    <definedName name="_964BANGTOP_1">#REF!</definedName>
    <definedName name="_965BANGTOP_10" localSheetId="12">#REF!</definedName>
    <definedName name="_965BANGTOP_10" localSheetId="6">#REF!</definedName>
    <definedName name="_965BANGTOP_10">#REF!</definedName>
    <definedName name="_966BANGTOP_11" localSheetId="12">#REF!</definedName>
    <definedName name="_966BANGTOP_11" localSheetId="6">#REF!</definedName>
    <definedName name="_966BANGTOP_11">#REF!</definedName>
    <definedName name="_967BANGTOP_12" localSheetId="12">#REF!</definedName>
    <definedName name="_967BANGTOP_12" localSheetId="6">#REF!</definedName>
    <definedName name="_967BANGTOP_12">#REF!</definedName>
    <definedName name="_968BANGTOP_13" localSheetId="12">#REF!</definedName>
    <definedName name="_968BANGTOP_13" localSheetId="6">#REF!</definedName>
    <definedName name="_968BANGTOP_13">#REF!</definedName>
    <definedName name="_969BANGTOP_2" localSheetId="12">#REF!</definedName>
    <definedName name="_969BANGTOP_2" localSheetId="6">#REF!</definedName>
    <definedName name="_969BANGTOP_2">#REF!</definedName>
    <definedName name="_96DAT11_2">NA()</definedName>
    <definedName name="_97_____DAT3_7" localSheetId="12">#REF!</definedName>
    <definedName name="_97_____DAT3_7" localSheetId="6">#REF!</definedName>
    <definedName name="_97_____DAT3_7">#REF!</definedName>
    <definedName name="_970BANGTOP_3">"#REF!"</definedName>
    <definedName name="_971BANGTOP_4" localSheetId="12">#REF!</definedName>
    <definedName name="_971BANGTOP_4" localSheetId="6">#REF!</definedName>
    <definedName name="_971BANGTOP_4">#REF!</definedName>
    <definedName name="_972BANGTOP_5">"#REF!"</definedName>
    <definedName name="_973BANGTOP_6">"#REF!"</definedName>
    <definedName name="_974BANGTOP_7" localSheetId="12">#REF!</definedName>
    <definedName name="_974BANGTOP_7" localSheetId="6">#REF!</definedName>
    <definedName name="_974BANGTOP_7">#REF!</definedName>
    <definedName name="_975BANGTOP_8" localSheetId="12">#REF!</definedName>
    <definedName name="_975BANGTOP_8" localSheetId="6">#REF!</definedName>
    <definedName name="_975BANGTOP_8">#REF!</definedName>
    <definedName name="_976BANGTOP_9" localSheetId="12">#REF!</definedName>
    <definedName name="_976BANGTOP_9" localSheetId="6">#REF!</definedName>
    <definedName name="_976BANGTOP_9">#REF!</definedName>
    <definedName name="_977BankLoan_1">[1]EXRPTS!$S$10</definedName>
    <definedName name="_978BankLoan_2">[1]EXRPTS!$S$10</definedName>
    <definedName name="_979BankLoan_3">[14]EXRPTS!$S$10</definedName>
    <definedName name="_98_____DAT3_8" localSheetId="12">#REF!</definedName>
    <definedName name="_98_____DAT3_8" localSheetId="6">#REF!</definedName>
    <definedName name="_98_____DAT3_8">#REF!</definedName>
    <definedName name="_980BankLoan_4">[14]EXRPTS!$S$10</definedName>
    <definedName name="_981BankLoan_5">[1]EXRPTS!$S$10</definedName>
    <definedName name="_982BankLoan_6">[1]EXRPTS!$S$10</definedName>
    <definedName name="_983BankLoan_7">[1]EXRPTS!$S$10</definedName>
    <definedName name="_984BankLoan_8">[1]EXRPTS!$S$10</definedName>
    <definedName name="_985BankLoan_AvailEnd_1">[1]EXRPTS!$S$13</definedName>
    <definedName name="_986BankLoan_AvailEnd_2">[1]EXRPTS!$S$13</definedName>
    <definedName name="_987BankLoan_AvailEnd_3">[14]EXRPTS!$S$13</definedName>
    <definedName name="_988BankLoan_AvailEnd_4">[14]EXRPTS!$S$13</definedName>
    <definedName name="_989BankLoan_AvailEnd_5">[1]EXRPTS!$S$13</definedName>
    <definedName name="_99_____DAT3_9" localSheetId="12">#REF!</definedName>
    <definedName name="_99_____DAT3_9" localSheetId="6">#REF!</definedName>
    <definedName name="_99_____DAT3_9">#REF!</definedName>
    <definedName name="_990BankLoan_AvailEnd_6">[1]EXRPTS!$S$13</definedName>
    <definedName name="_991BankLoan_AvailEnd_7">[1]EXRPTS!$S$13</definedName>
    <definedName name="_992BankLoan_AvailEnd_8">[1]EXRPTS!$S$13</definedName>
    <definedName name="_993Bond_AvailEnd_1">[1]EXRPTS!$R$13</definedName>
    <definedName name="_994Bond_AvailEnd_2">[1]EXRPTS!$R$13</definedName>
    <definedName name="_995Bond_AvailEnd_3">[14]EXRPTS!$R$13</definedName>
    <definedName name="_996Bond_AvailEnd_4">[14]EXRPTS!$R$13</definedName>
    <definedName name="_997Bond_AvailEnd_5">[1]EXRPTS!$R$13</definedName>
    <definedName name="_998Bond_AvailEnd_6">[1]EXRPTS!$R$13</definedName>
    <definedName name="_999Bond_AvailEnd_7">[1]EXRPTS!$R$13</definedName>
    <definedName name="_99DAT12_2">NA()</definedName>
    <definedName name="_A">#N/A</definedName>
    <definedName name="_A_1">"#REF!"</definedName>
    <definedName name="_a_1_1">"#REF!"</definedName>
    <definedName name="_A_1_1_1">NA()</definedName>
    <definedName name="_A_1_2">NA()</definedName>
    <definedName name="_A_1_7">"#ref!"</definedName>
    <definedName name="_a_2">"#ref!"</definedName>
    <definedName name="_A_5">"#REF!"</definedName>
    <definedName name="_A_5_1">"#REF!"</definedName>
    <definedName name="_a_7">"#ref!"</definedName>
    <definedName name="_AMO_UniqueIdentifier" hidden="1">"'e5b4e533-4212-401e-a97b-7a48aa24fec9'"</definedName>
    <definedName name="_dat01">NA()</definedName>
    <definedName name="_DAT1">"#REF!"</definedName>
    <definedName name="_DAT1_1">"#REF!"</definedName>
    <definedName name="_DAT1_2">"#ref!"</definedName>
    <definedName name="_DAT1_7">"#ref!"</definedName>
    <definedName name="_DAT10">"#REF!"</definedName>
    <definedName name="_DAT10_1">"#REF!"</definedName>
    <definedName name="_DAT10_2">"#ref!"</definedName>
    <definedName name="_DAT10_7">"#ref!"</definedName>
    <definedName name="_DAT11">"#REF!"</definedName>
    <definedName name="_DAT11_1">"#REF!"</definedName>
    <definedName name="_DAT11_2">"#ref!"</definedName>
    <definedName name="_DAT11_7">"#ref!"</definedName>
    <definedName name="_DAT12">"#REF!"</definedName>
    <definedName name="_DAT12_1">"#REF!"</definedName>
    <definedName name="_DAT12_2">"#ref!"</definedName>
    <definedName name="_DAT12_7">"#ref!"</definedName>
    <definedName name="_DAT13">"#REF!"</definedName>
    <definedName name="_DAT13_1">"#REF!"</definedName>
    <definedName name="_DAT13_2">"#ref!"</definedName>
    <definedName name="_DAT13_7">"#ref!"</definedName>
    <definedName name="_DAT14">NA()</definedName>
    <definedName name="_DAT15">NA()</definedName>
    <definedName name="_DAT16">NA()</definedName>
    <definedName name="_DAT17">NA()</definedName>
    <definedName name="_DAT18">NA()</definedName>
    <definedName name="_DAT19">NA()</definedName>
    <definedName name="_DAT2">"#REF!"</definedName>
    <definedName name="_DAT2_1">"#REF!"</definedName>
    <definedName name="_DAT2_2">"#ref!"</definedName>
    <definedName name="_DAT2_7">"#ref!"</definedName>
    <definedName name="_DAT20">NA()</definedName>
    <definedName name="_DAT21">NA()</definedName>
    <definedName name="_DAT22">NA()</definedName>
    <definedName name="_DAT23">NA()</definedName>
    <definedName name="_DAT24" localSheetId="12">#REF!</definedName>
    <definedName name="_DAT24" localSheetId="6">#REF!</definedName>
    <definedName name="_DAT24">#REF!</definedName>
    <definedName name="_DAT3">"#REF!"</definedName>
    <definedName name="_DAT3_1">"#REF!"</definedName>
    <definedName name="_DAT3_2">"#ref!"</definedName>
    <definedName name="_DAT3_7">"#ref!"</definedName>
    <definedName name="_DAT4">"#REF!"</definedName>
    <definedName name="_DAT4_1">"#REF!"</definedName>
    <definedName name="_DAT4_2">"#ref!"</definedName>
    <definedName name="_DAT4_7">"#ref!"</definedName>
    <definedName name="_DAT5">"#REF!"</definedName>
    <definedName name="_DAT5_1">"#REF!"</definedName>
    <definedName name="_DAT5_2">"#ref!"</definedName>
    <definedName name="_DAT5_7">"#ref!"</definedName>
    <definedName name="_DAT6">"#REF!"</definedName>
    <definedName name="_DAT6_1">"#REF!"</definedName>
    <definedName name="_DAT6_2">"#ref!"</definedName>
    <definedName name="_DAT6_7">"#ref!"</definedName>
    <definedName name="_DAT7">"#REF!"</definedName>
    <definedName name="_DAT7_1">"#REF!"</definedName>
    <definedName name="_DAT7_2">"#ref!"</definedName>
    <definedName name="_DAT7_7">"#ref!"</definedName>
    <definedName name="_DAT8">"#REF!"</definedName>
    <definedName name="_DAT8_1">"#REF!"</definedName>
    <definedName name="_DAT8_2">"#ref!"</definedName>
    <definedName name="_DAT8_7">"#ref!"</definedName>
    <definedName name="_DAT9">"#REF!"</definedName>
    <definedName name="_DAT9_1">"#REF!"</definedName>
    <definedName name="_DAT9_2">"#ref!"</definedName>
    <definedName name="_DAT9_7">"#ref!"</definedName>
    <definedName name="_date3" localSheetId="12">#REF!</definedName>
    <definedName name="_date3" localSheetId="6">#REF!</definedName>
    <definedName name="_date3">#REF!</definedName>
    <definedName name="_xlnm._FilterDatabase" localSheetId="0" hidden="1">'เป้าหมาย กงป. 2566 (ปรับน้ำโอน)'!$A$1:$A$438</definedName>
    <definedName name="_Key1" localSheetId="12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0</definedName>
    <definedName name="A">#N/A</definedName>
    <definedName name="A_1" localSheetId="12">#REF!</definedName>
    <definedName name="A_1" localSheetId="6">#REF!</definedName>
    <definedName name="A_1" localSheetId="0">#REF!</definedName>
    <definedName name="A_1">#REF!</definedName>
    <definedName name="a_10">NA()</definedName>
    <definedName name="a_11">NA()</definedName>
    <definedName name="a_12">NA()</definedName>
    <definedName name="a_13">NA()</definedName>
    <definedName name="a_14">NA()</definedName>
    <definedName name="A_2">"#ref!"</definedName>
    <definedName name="a_3">NA()</definedName>
    <definedName name="a_4">NA()</definedName>
    <definedName name="A_5">"#REF!"</definedName>
    <definedName name="A_5_1">"#REF!"</definedName>
    <definedName name="a_6">NA()</definedName>
    <definedName name="a_7">NA()</definedName>
    <definedName name="a_8">NA()</definedName>
    <definedName name="a_9">NA()</definedName>
    <definedName name="AA">"#N/A"</definedName>
    <definedName name="AA_1" localSheetId="12">#REF!</definedName>
    <definedName name="AA_1" localSheetId="6">#REF!</definedName>
    <definedName name="AA_1">#REF!</definedName>
    <definedName name="AA_2">"#ref!"</definedName>
    <definedName name="AA_5">"#REF!"</definedName>
    <definedName name="AA_5_1">"#REF!"</definedName>
    <definedName name="AA_7">"#ref!"</definedName>
    <definedName name="aaa" localSheetId="0" hidden="1">{#N/A,#N/A,FALSE,"동부"}</definedName>
    <definedName name="aaa" hidden="1">{#N/A,#N/A,FALSE,"동부"}</definedName>
    <definedName name="aaaaa" localSheetId="12">#REF!</definedName>
    <definedName name="aaaaa" localSheetId="6">#REF!</definedName>
    <definedName name="aaaaa">#REF!</definedName>
    <definedName name="ab">#N/A</definedName>
    <definedName name="ab_10">NA()</definedName>
    <definedName name="ab_11">NA()</definedName>
    <definedName name="ab_12">NA()</definedName>
    <definedName name="ab_13">NA()</definedName>
    <definedName name="ab_14">NA()</definedName>
    <definedName name="ab_3">NA()</definedName>
    <definedName name="ab_4">NA()</definedName>
    <definedName name="ab_5">NA()</definedName>
    <definedName name="ab_6">NA()</definedName>
    <definedName name="ab_7">NA()</definedName>
    <definedName name="ab_8">NA()</definedName>
    <definedName name="ab_9">NA()</definedName>
    <definedName name="ACC_Dept" localSheetId="12">#REF!</definedName>
    <definedName name="ACC_Dept" localSheetId="6">#REF!</definedName>
    <definedName name="ACC_Dept">#REF!</definedName>
    <definedName name="account_list_1" localSheetId="12">#REF!</definedName>
    <definedName name="account_list_1" localSheetId="6">#REF!</definedName>
    <definedName name="account_list_1">#REF!</definedName>
    <definedName name="AD">"#N/A"</definedName>
    <definedName name="AD_1" localSheetId="12">#REF!</definedName>
    <definedName name="AD_1" localSheetId="6">#REF!</definedName>
    <definedName name="AD_1">#REF!</definedName>
    <definedName name="AD_2">"#ref!"</definedName>
    <definedName name="AD_5">"#REF!"</definedName>
    <definedName name="AD_5_1">"#REF!"</definedName>
    <definedName name="AD_7">"#ref!"</definedName>
    <definedName name="adfasdf" localSheetId="12" hidden="1">#REF!</definedName>
    <definedName name="adfasdf" localSheetId="6" hidden="1">#REF!</definedName>
    <definedName name="adfasdf" hidden="1">#REF!</definedName>
    <definedName name="Admin" localSheetId="12">#REF!</definedName>
    <definedName name="Admin" localSheetId="6">#REF!</definedName>
    <definedName name="Admin">#REF!</definedName>
    <definedName name="AdminMM_Dept" localSheetId="12">#REF!</definedName>
    <definedName name="AdminMM_Dept" localSheetId="6">#REF!</definedName>
    <definedName name="AdminMM_Dept">#REF!</definedName>
    <definedName name="AIC" localSheetId="12">#REF!</definedName>
    <definedName name="AIC" localSheetId="6">#REF!</definedName>
    <definedName name="AIC">#REF!</definedName>
    <definedName name="ans_1">"#REF!"</definedName>
    <definedName name="ans_1_1">"#REF!"</definedName>
    <definedName name="anscount">2</definedName>
    <definedName name="Area">[19]Area!$O$2</definedName>
    <definedName name="Area1_5" localSheetId="12">#REF!</definedName>
    <definedName name="Area1_5" localSheetId="6">#REF!</definedName>
    <definedName name="Area1_5">#REF!</definedName>
    <definedName name="AS2DocOpenMode" hidden="1">"AS2DocumentEdit"</definedName>
    <definedName name="ASDASDSAD" localSheetId="12" hidden="1">#REF!</definedName>
    <definedName name="ASDASDSAD" localSheetId="6" hidden="1">#REF!</definedName>
    <definedName name="ASDASDSAD" hidden="1">#REF!</definedName>
    <definedName name="asdf" localSheetId="12">[1]EXRPTS!#REF!</definedName>
    <definedName name="asdf" localSheetId="6">[1]EXRPTS!#REF!</definedName>
    <definedName name="asdf">[1]EXRPTS!#REF!</definedName>
    <definedName name="asdf_1">NA()</definedName>
    <definedName name="asdf_2">NA()</definedName>
    <definedName name="asdf_3">NA()</definedName>
    <definedName name="asdf_4">NA()</definedName>
    <definedName name="asdf_5">NA()</definedName>
    <definedName name="Asset" localSheetId="12">#REF!</definedName>
    <definedName name="Asset" localSheetId="6">#REF!</definedName>
    <definedName name="Asset">#REF!</definedName>
    <definedName name="ASSUMP" localSheetId="12">#REF!</definedName>
    <definedName name="ASSUMP" localSheetId="6">#REF!</definedName>
    <definedName name="ASSUMP">#REF!</definedName>
    <definedName name="AX">#N/A</definedName>
    <definedName name="AX_1" localSheetId="12">#REF!</definedName>
    <definedName name="AX_1" localSheetId="6">#REF!</definedName>
    <definedName name="AX_1">#REF!</definedName>
    <definedName name="AX_2">"#ref!"</definedName>
    <definedName name="AX_5">"#REF!"</definedName>
    <definedName name="AX_5_1">"#REF!"</definedName>
    <definedName name="AX_7">"#ref!"</definedName>
    <definedName name="AZ">#N/A</definedName>
    <definedName name="AZ_1" localSheetId="12">#REF!</definedName>
    <definedName name="AZ_1" localSheetId="6">#REF!</definedName>
    <definedName name="AZ_1">#REF!</definedName>
    <definedName name="AZ_2">"#ref!"</definedName>
    <definedName name="AZ_5">"#REF!"</definedName>
    <definedName name="AZ_5_1">"#REF!"</definedName>
    <definedName name="AZ_7">"#ref!"</definedName>
    <definedName name="B">#N/A</definedName>
    <definedName name="B_1" localSheetId="12">#REF!</definedName>
    <definedName name="B_1" localSheetId="6">#REF!</definedName>
    <definedName name="B_1">#REF!</definedName>
    <definedName name="B_2">"#ref!"</definedName>
    <definedName name="B_5">"#REF!"</definedName>
    <definedName name="B_5_1">"#REF!"</definedName>
    <definedName name="B_7">"#ref!"</definedName>
    <definedName name="B_Repay">[13]Assm!$D$13</definedName>
    <definedName name="BA">"#REF!"</definedName>
    <definedName name="BA_1">"#REF!"</definedName>
    <definedName name="BA_5">"#REF!"</definedName>
    <definedName name="BA_5_1">"#REF!"</definedName>
    <definedName name="BANGPAKONG" localSheetId="12">#REF!</definedName>
    <definedName name="BANGPAKONG" localSheetId="6">#REF!</definedName>
    <definedName name="BANGPAKONG">#REF!</definedName>
    <definedName name="BANGTOP" localSheetId="12">#REF!</definedName>
    <definedName name="BANGTOP" localSheetId="6">#REF!</definedName>
    <definedName name="BANGTOP">#REF!</definedName>
    <definedName name="BankLoan">[14]EXRPTS!$S$10</definedName>
    <definedName name="BankLoan_AvailEnd">[14]EXRPTS!$S$13</definedName>
    <definedName name="BC" localSheetId="12">#REF!</definedName>
    <definedName name="BC" localSheetId="6">#REF!</definedName>
    <definedName name="BC">#REF!</definedName>
    <definedName name="Bond_AvailEnd">[14]EXRPTS!$R$13</definedName>
    <definedName name="BookType">1</definedName>
    <definedName name="BU별" localSheetId="0" hidden="1">{#N/A,#N/A,FALSE,"동부"}</definedName>
    <definedName name="BU별" hidden="1">{#N/A,#N/A,FALSE,"동부"}</definedName>
    <definedName name="CAPA9798" localSheetId="0" hidden="1">{#N/A,#N/A,FALSE,"P.C.B"}</definedName>
    <definedName name="CAPA9798" hidden="1">{#N/A,#N/A,FALSE,"P.C.B"}</definedName>
    <definedName name="CC">[3]Tariff!$G$39</definedName>
    <definedName name="CC_SGD">[3]Tariff!$G$41</definedName>
    <definedName name="CC_USD">[3]Tariff!$G$40</definedName>
    <definedName name="cca" localSheetId="12">#REF!</definedName>
    <definedName name="cca" localSheetId="6">#REF!</definedName>
    <definedName name="cca">#REF!</definedName>
    <definedName name="cca_1">"#ref!"</definedName>
    <definedName name="cca_13">"$#REF.$B$3:$B$204"</definedName>
    <definedName name="cca_2">"#ref!"</definedName>
    <definedName name="cca_7">"#ref!"</definedName>
    <definedName name="cctr">#N/A</definedName>
    <definedName name="cctr_5">"#REF!"</definedName>
    <definedName name="cctr_5_1">"#REF!"</definedName>
    <definedName name="CHANG" localSheetId="0" hidden="1">{#N/A,#N/A,FALSE,"P.C.B"}</definedName>
    <definedName name="CHANG" hidden="1">{#N/A,#N/A,FALSE,"P.C.B"}</definedName>
    <definedName name="checkindirect">[27]refnewcustomer!$B$3:$E$12</definedName>
    <definedName name="CommComplete">[13]Assm!$D$8</definedName>
    <definedName name="ConstEnd">[14]EXRPTS!$D$10</definedName>
    <definedName name="ConstMo">[14]EXRPTS!$D$9</definedName>
    <definedName name="cost_center_list_1" localSheetId="12">#REF!</definedName>
    <definedName name="cost_center_list_1" localSheetId="6">#REF!</definedName>
    <definedName name="cost_center_list_1">#REF!</definedName>
    <definedName name="Cover">"#REF!"</definedName>
    <definedName name="Cover_1">"#REF!"</definedName>
    <definedName name="Cover_13">"$#REF.$A$1:$D$5"</definedName>
    <definedName name="Cover_2">"#ref!"</definedName>
    <definedName name="Cover_3">NA()</definedName>
    <definedName name="Cover_4">NA()</definedName>
    <definedName name="Cover_5">"#REF!"</definedName>
    <definedName name="Cover_5_1">"#REF!"</definedName>
    <definedName name="Cover_7">"#ref!"</definedName>
    <definedName name="d">NA()</definedName>
    <definedName name="DA" localSheetId="0" hidden="1">{#N/A,#N/A,FALSE,"P.C.B"}</definedName>
    <definedName name="DA" hidden="1">{#N/A,#N/A,FALSE,"P.C.B"}</definedName>
    <definedName name="DADC" localSheetId="0" hidden="1">{#N/A,#N/A,FALSE,"P.C.B"}</definedName>
    <definedName name="DADC" hidden="1">{#N/A,#N/A,FALSE,"P.C.B"}</definedName>
    <definedName name="dat01_10">NA()</definedName>
    <definedName name="dat01_11">NA()</definedName>
    <definedName name="dat01_12">NA()</definedName>
    <definedName name="dat01_13">NA()</definedName>
    <definedName name="dat01_14">NA()</definedName>
    <definedName name="dat01_3">NA()</definedName>
    <definedName name="dat01_4">NA()</definedName>
    <definedName name="dat01_5">NA()</definedName>
    <definedName name="dat01_6">NA()</definedName>
    <definedName name="dat01_7">NA()</definedName>
    <definedName name="dat01_8">NA()</definedName>
    <definedName name="dat01_9">NA()</definedName>
    <definedName name="DAT1_1" localSheetId="12">#REF!</definedName>
    <definedName name="DAT1_1" localSheetId="6">#REF!</definedName>
    <definedName name="DAT1_1">#REF!</definedName>
    <definedName name="DAT1_10">NA()</definedName>
    <definedName name="DAT1_11">NA()</definedName>
    <definedName name="DAT1_12">NA()</definedName>
    <definedName name="DAT1_13">NA()</definedName>
    <definedName name="DAT1_14">NA()</definedName>
    <definedName name="DAT1_2">#N/A</definedName>
    <definedName name="DAT1_3">NA()</definedName>
    <definedName name="DAT1_4">NA()</definedName>
    <definedName name="DAT1_5">"#REF!"</definedName>
    <definedName name="DAT1_5_1">"#REF!"</definedName>
    <definedName name="DAT1_6">#N/A</definedName>
    <definedName name="DAT1_7">NA()</definedName>
    <definedName name="DAT1_8">NA()</definedName>
    <definedName name="DAT1_9">NA()</definedName>
    <definedName name="DAT10_1" localSheetId="12">#REF!</definedName>
    <definedName name="DAT10_1" localSheetId="6">#REF!</definedName>
    <definedName name="DAT10_1">#REF!</definedName>
    <definedName name="DAT10_10">NA()</definedName>
    <definedName name="DAT10_11">NA()</definedName>
    <definedName name="DAT10_12">NA()</definedName>
    <definedName name="DAT10_13">NA()</definedName>
    <definedName name="DAT10_14">NA()</definedName>
    <definedName name="DAT10_2">#N/A</definedName>
    <definedName name="DAT10_3">NA()</definedName>
    <definedName name="DAT10_4">NA()</definedName>
    <definedName name="DAT10_5">"#REF!"</definedName>
    <definedName name="DAT10_5_1">"#REF!"</definedName>
    <definedName name="DAT10_6">#N/A</definedName>
    <definedName name="DAT10_7">NA()</definedName>
    <definedName name="DAT10_8">NA()</definedName>
    <definedName name="DAT10_9">NA()</definedName>
    <definedName name="DAT11_1" localSheetId="12">#REF!</definedName>
    <definedName name="DAT11_1" localSheetId="6">#REF!</definedName>
    <definedName name="DAT11_1">#REF!</definedName>
    <definedName name="DAT11_10">NA()</definedName>
    <definedName name="DAT11_11">NA()</definedName>
    <definedName name="DAT11_12">NA()</definedName>
    <definedName name="DAT11_13">NA()</definedName>
    <definedName name="DAT11_14">NA()</definedName>
    <definedName name="DAT11_2">#N/A</definedName>
    <definedName name="DAT11_3">NA()</definedName>
    <definedName name="DAT11_4">NA()</definedName>
    <definedName name="DAT11_5">"#REF!"</definedName>
    <definedName name="DAT11_5_1">"#REF!"</definedName>
    <definedName name="DAT11_6">#N/A</definedName>
    <definedName name="DAT11_7">NA()</definedName>
    <definedName name="DAT11_8">NA()</definedName>
    <definedName name="DAT11_9">NA()</definedName>
    <definedName name="DAT12_1" localSheetId="12">#REF!</definedName>
    <definedName name="DAT12_1" localSheetId="6">#REF!</definedName>
    <definedName name="DAT12_1">#REF!</definedName>
    <definedName name="DAT12_10">NA()</definedName>
    <definedName name="DAT12_11">NA()</definedName>
    <definedName name="DAT12_12">NA()</definedName>
    <definedName name="DAT12_13">NA()</definedName>
    <definedName name="DAT12_14">NA()</definedName>
    <definedName name="DAT12_2">#N/A</definedName>
    <definedName name="DAT12_3">NA()</definedName>
    <definedName name="DAT12_4">NA()</definedName>
    <definedName name="DAT12_5">"#REF!"</definedName>
    <definedName name="DAT12_5_1">"#REF!"</definedName>
    <definedName name="DAT12_6">#N/A</definedName>
    <definedName name="DAT12_7">NA()</definedName>
    <definedName name="DAT12_8">NA()</definedName>
    <definedName name="DAT12_9">NA()</definedName>
    <definedName name="DAT13_1" localSheetId="12">#REF!</definedName>
    <definedName name="DAT13_1" localSheetId="6">#REF!</definedName>
    <definedName name="DAT13_1">#REF!</definedName>
    <definedName name="DAT13_10">NA()</definedName>
    <definedName name="DAT13_11">NA()</definedName>
    <definedName name="DAT13_12">NA()</definedName>
    <definedName name="DAT13_13">NA()</definedName>
    <definedName name="DAT13_14">NA()</definedName>
    <definedName name="DAT13_2">#N/A</definedName>
    <definedName name="DAT13_3">NA()</definedName>
    <definedName name="DAT13_4">NA()</definedName>
    <definedName name="DAT13_5">"#REF!"</definedName>
    <definedName name="DAT13_5_1">"#REF!"</definedName>
    <definedName name="DAT13_6">#N/A</definedName>
    <definedName name="DAT13_7">NA()</definedName>
    <definedName name="DAT13_8">NA()</definedName>
    <definedName name="DAT13_9">NA()</definedName>
    <definedName name="DAT14_1" localSheetId="12">#REF!</definedName>
    <definedName name="DAT14_1" localSheetId="6">#REF!</definedName>
    <definedName name="DAT14_1">#REF!</definedName>
    <definedName name="DAT14_10">NA()</definedName>
    <definedName name="DAT14_11">NA()</definedName>
    <definedName name="DAT14_12">NA()</definedName>
    <definedName name="DAT14_13">NA()</definedName>
    <definedName name="DAT14_14">NA()</definedName>
    <definedName name="DAT14_2">#N/A</definedName>
    <definedName name="DAT14_3">#N/A</definedName>
    <definedName name="DAT14_4">#N/A</definedName>
    <definedName name="DAT14_5">#N/A</definedName>
    <definedName name="DAT14_6">#N/A</definedName>
    <definedName name="DAT14_7">NA()</definedName>
    <definedName name="DAT14_8">NA()</definedName>
    <definedName name="DAT14_9">NA()</definedName>
    <definedName name="DAT15_1" localSheetId="12">#REF!</definedName>
    <definedName name="DAT15_1" localSheetId="6">#REF!</definedName>
    <definedName name="DAT15_1">#REF!</definedName>
    <definedName name="DAT15_10">NA()</definedName>
    <definedName name="DAT15_11">NA()</definedName>
    <definedName name="DAT15_12">NA()</definedName>
    <definedName name="DAT15_13">NA()</definedName>
    <definedName name="DAT15_14">NA()</definedName>
    <definedName name="DAT15_2">#N/A</definedName>
    <definedName name="DAT15_3">#N/A</definedName>
    <definedName name="DAT15_4">#N/A</definedName>
    <definedName name="DAT15_5">#N/A</definedName>
    <definedName name="DAT15_6">#N/A</definedName>
    <definedName name="DAT15_7">NA()</definedName>
    <definedName name="DAT15_8">NA()</definedName>
    <definedName name="DAT15_9">NA()</definedName>
    <definedName name="DAT16_1" localSheetId="12">#REF!</definedName>
    <definedName name="DAT16_1" localSheetId="6">#REF!</definedName>
    <definedName name="DAT16_1">#REF!</definedName>
    <definedName name="DAT16_10">NA()</definedName>
    <definedName name="DAT16_11">NA()</definedName>
    <definedName name="DAT16_12">NA()</definedName>
    <definedName name="DAT16_13">NA()</definedName>
    <definedName name="DAT16_14">NA()</definedName>
    <definedName name="DAT16_2">#N/A</definedName>
    <definedName name="DAT16_3">#N/A</definedName>
    <definedName name="DAT16_4">#N/A</definedName>
    <definedName name="DAT16_5">#N/A</definedName>
    <definedName name="DAT16_6">#N/A</definedName>
    <definedName name="DAT16_7">NA()</definedName>
    <definedName name="DAT16_8">NA()</definedName>
    <definedName name="DAT16_9">NA()</definedName>
    <definedName name="DAT17_1" localSheetId="12">#REF!</definedName>
    <definedName name="DAT17_1" localSheetId="6">#REF!</definedName>
    <definedName name="DAT17_1">#REF!</definedName>
    <definedName name="DAT17_10">NA()</definedName>
    <definedName name="DAT17_11">NA()</definedName>
    <definedName name="DAT17_12">NA()</definedName>
    <definedName name="DAT17_13">NA()</definedName>
    <definedName name="DAT17_14">NA()</definedName>
    <definedName name="DAT17_2">#N/A</definedName>
    <definedName name="DAT17_3">#N/A</definedName>
    <definedName name="DAT17_4">#N/A</definedName>
    <definedName name="DAT17_5">#N/A</definedName>
    <definedName name="DAT17_6">#N/A</definedName>
    <definedName name="DAT17_7">NA()</definedName>
    <definedName name="DAT17_8">NA()</definedName>
    <definedName name="DAT17_9">NA()</definedName>
    <definedName name="DAT18_1" localSheetId="12">#REF!</definedName>
    <definedName name="DAT18_1" localSheetId="6">#REF!</definedName>
    <definedName name="DAT18_1">#REF!</definedName>
    <definedName name="DAT18_10">NA()</definedName>
    <definedName name="DAT18_11">NA()</definedName>
    <definedName name="DAT18_12">NA()</definedName>
    <definedName name="DAT18_13">NA()</definedName>
    <definedName name="DAT18_14">NA()</definedName>
    <definedName name="DAT18_2">#N/A</definedName>
    <definedName name="DAT18_3">#N/A</definedName>
    <definedName name="DAT18_4">#N/A</definedName>
    <definedName name="DAT18_5">#N/A</definedName>
    <definedName name="DAT18_6">#N/A</definedName>
    <definedName name="DAT18_7">NA()</definedName>
    <definedName name="DAT18_8">NA()</definedName>
    <definedName name="DAT18_9">NA()</definedName>
    <definedName name="DAT19_1" localSheetId="12">#REF!</definedName>
    <definedName name="DAT19_1" localSheetId="6">#REF!</definedName>
    <definedName name="DAT19_1">#REF!</definedName>
    <definedName name="DAT19_10">NA()</definedName>
    <definedName name="DAT19_11">NA()</definedName>
    <definedName name="DAT19_12">NA()</definedName>
    <definedName name="DAT19_13">NA()</definedName>
    <definedName name="DAT19_14">NA()</definedName>
    <definedName name="DAT19_2">#N/A</definedName>
    <definedName name="DAT19_3">#N/A</definedName>
    <definedName name="DAT19_4">#N/A</definedName>
    <definedName name="DAT19_5">#N/A</definedName>
    <definedName name="DAT19_6">#N/A</definedName>
    <definedName name="DAT19_7">NA()</definedName>
    <definedName name="DAT19_8">NA()</definedName>
    <definedName name="DAT19_9">NA()</definedName>
    <definedName name="DAT2_1" localSheetId="12">#REF!</definedName>
    <definedName name="DAT2_1" localSheetId="6">#REF!</definedName>
    <definedName name="DAT2_1">#REF!</definedName>
    <definedName name="DAT2_10">NA()</definedName>
    <definedName name="DAT2_11">NA()</definedName>
    <definedName name="DAT2_12">NA()</definedName>
    <definedName name="DAT2_13">NA()</definedName>
    <definedName name="DAT2_14">NA()</definedName>
    <definedName name="DAT2_2">#N/A</definedName>
    <definedName name="DAT2_3">NA()</definedName>
    <definedName name="DAT2_4">NA()</definedName>
    <definedName name="DAT2_5">"#REF!"</definedName>
    <definedName name="DAT2_5_1">"#REF!"</definedName>
    <definedName name="DAT2_6">#N/A</definedName>
    <definedName name="DAT2_7">NA()</definedName>
    <definedName name="DAT2_8">NA()</definedName>
    <definedName name="DAT2_9">NA()</definedName>
    <definedName name="DAT20_1" localSheetId="12">#REF!</definedName>
    <definedName name="DAT20_1" localSheetId="6">#REF!</definedName>
    <definedName name="DAT20_1">#REF!</definedName>
    <definedName name="DAT20_10">NA()</definedName>
    <definedName name="DAT20_11">NA()</definedName>
    <definedName name="DAT20_12">NA()</definedName>
    <definedName name="DAT20_13">NA()</definedName>
    <definedName name="DAT20_14">NA()</definedName>
    <definedName name="DAT20_2">#N/A</definedName>
    <definedName name="DAT20_3">#N/A</definedName>
    <definedName name="DAT20_4">#N/A</definedName>
    <definedName name="DAT20_5">#N/A</definedName>
    <definedName name="DAT20_6">#N/A</definedName>
    <definedName name="DAT20_7">NA()</definedName>
    <definedName name="DAT20_8">NA()</definedName>
    <definedName name="DAT20_9">NA()</definedName>
    <definedName name="DAT21_1" localSheetId="12">#REF!</definedName>
    <definedName name="DAT21_1" localSheetId="6">#REF!</definedName>
    <definedName name="DAT21_1">#REF!</definedName>
    <definedName name="DAT21_10">NA()</definedName>
    <definedName name="DAT21_11">NA()</definedName>
    <definedName name="DAT21_12">NA()</definedName>
    <definedName name="DAT21_13">NA()</definedName>
    <definedName name="DAT21_14">NA()</definedName>
    <definedName name="DAT21_2">#N/A</definedName>
    <definedName name="DAT21_3">#N/A</definedName>
    <definedName name="DAT21_4">#N/A</definedName>
    <definedName name="DAT21_5">#N/A</definedName>
    <definedName name="DAT21_6">#N/A</definedName>
    <definedName name="DAT21_7">NA()</definedName>
    <definedName name="DAT21_8">NA()</definedName>
    <definedName name="DAT21_9">NA()</definedName>
    <definedName name="DAT22_1" localSheetId="12">#REF!</definedName>
    <definedName name="DAT22_1" localSheetId="6">#REF!</definedName>
    <definedName name="DAT22_1">#REF!</definedName>
    <definedName name="DAT22_10">NA()</definedName>
    <definedName name="DAT22_11">NA()</definedName>
    <definedName name="DAT22_12">NA()</definedName>
    <definedName name="DAT22_13">NA()</definedName>
    <definedName name="DAT22_14">NA()</definedName>
    <definedName name="DAT22_2">#N/A</definedName>
    <definedName name="DAT22_3">#N/A</definedName>
    <definedName name="DAT22_4">#N/A</definedName>
    <definedName name="DAT22_5">#N/A</definedName>
    <definedName name="DAT22_6">#N/A</definedName>
    <definedName name="DAT22_7">NA()</definedName>
    <definedName name="DAT22_8">NA()</definedName>
    <definedName name="DAT22_9">NA()</definedName>
    <definedName name="DAT23_1" localSheetId="12">#REF!</definedName>
    <definedName name="DAT23_1" localSheetId="6">#REF!</definedName>
    <definedName name="DAT23_1">#REF!</definedName>
    <definedName name="DAT23_10">NA()</definedName>
    <definedName name="DAT23_11">NA()</definedName>
    <definedName name="DAT23_12">NA()</definedName>
    <definedName name="DAT23_13">NA()</definedName>
    <definedName name="DAT23_14">NA()</definedName>
    <definedName name="DAT23_2">#N/A</definedName>
    <definedName name="DAT23_3">#N/A</definedName>
    <definedName name="DAT23_4">#N/A</definedName>
    <definedName name="DAT23_5">#N/A</definedName>
    <definedName name="DAT23_6">#N/A</definedName>
    <definedName name="DAT23_7">NA()</definedName>
    <definedName name="DAT23_8">NA()</definedName>
    <definedName name="DAT23_9">NA()</definedName>
    <definedName name="DAT24_1" localSheetId="12">#REF!</definedName>
    <definedName name="DAT24_1" localSheetId="6">#REF!</definedName>
    <definedName name="DAT24_1">#REF!</definedName>
    <definedName name="DAT24_3" localSheetId="12">#REF!</definedName>
    <definedName name="DAT24_3" localSheetId="6">#REF!</definedName>
    <definedName name="DAT24_3">#REF!</definedName>
    <definedName name="DAT24_4" localSheetId="12">#REF!</definedName>
    <definedName name="DAT24_4" localSheetId="6">#REF!</definedName>
    <definedName name="DAT24_4">#REF!</definedName>
    <definedName name="DAT24_5" localSheetId="12">#REF!</definedName>
    <definedName name="DAT24_5" localSheetId="6">#REF!</definedName>
    <definedName name="DAT24_5">#REF!</definedName>
    <definedName name="DAT3_1" localSheetId="12">#REF!</definedName>
    <definedName name="DAT3_1" localSheetId="6">#REF!</definedName>
    <definedName name="DAT3_1">#REF!</definedName>
    <definedName name="DAT3_10">NA()</definedName>
    <definedName name="DAT3_11">NA()</definedName>
    <definedName name="DAT3_12">NA()</definedName>
    <definedName name="DAT3_13">NA()</definedName>
    <definedName name="DAT3_14">NA()</definedName>
    <definedName name="DAT3_2">#N/A</definedName>
    <definedName name="DAT3_3">NA()</definedName>
    <definedName name="DAT3_4">NA()</definedName>
    <definedName name="DAT3_5">"#REF!"</definedName>
    <definedName name="DAT3_5_1">"#REF!"</definedName>
    <definedName name="DAT3_6">#N/A</definedName>
    <definedName name="DAT3_7">NA()</definedName>
    <definedName name="DAT3_8">NA()</definedName>
    <definedName name="DAT3_9">NA()</definedName>
    <definedName name="DAT4_1" localSheetId="12">#REF!</definedName>
    <definedName name="DAT4_1" localSheetId="6">#REF!</definedName>
    <definedName name="DAT4_1">#REF!</definedName>
    <definedName name="DAT4_10">NA()</definedName>
    <definedName name="DAT4_11">NA()</definedName>
    <definedName name="DAT4_12">NA()</definedName>
    <definedName name="DAT4_13">NA()</definedName>
    <definedName name="DAT4_14">NA()</definedName>
    <definedName name="DAT4_2">#N/A</definedName>
    <definedName name="DAT4_3">NA()</definedName>
    <definedName name="DAT4_4">NA()</definedName>
    <definedName name="DAT4_5">"#REF!"</definedName>
    <definedName name="DAT4_5_1">"#REF!"</definedName>
    <definedName name="DAT4_6">#N/A</definedName>
    <definedName name="DAT4_7">NA()</definedName>
    <definedName name="DAT4_8">NA()</definedName>
    <definedName name="DAT4_9">NA()</definedName>
    <definedName name="DAT5_1" localSheetId="12">#REF!</definedName>
    <definedName name="DAT5_1" localSheetId="6">#REF!</definedName>
    <definedName name="DAT5_1">#REF!</definedName>
    <definedName name="DAT5_10">NA()</definedName>
    <definedName name="DAT5_11">NA()</definedName>
    <definedName name="DAT5_12">NA()</definedName>
    <definedName name="DAT5_13">NA()</definedName>
    <definedName name="DAT5_14">NA()</definedName>
    <definedName name="DAT5_2">#N/A</definedName>
    <definedName name="DAT5_20" localSheetId="12">#REF!</definedName>
    <definedName name="DAT5_20" localSheetId="6">#REF!</definedName>
    <definedName name="DAT5_20">#REF!</definedName>
    <definedName name="DAT5_3">NA()</definedName>
    <definedName name="DAT5_4">NA()</definedName>
    <definedName name="DAT5_5">"#REF!"</definedName>
    <definedName name="DAT5_5_1">"#REF!"</definedName>
    <definedName name="DAT5_6">#N/A</definedName>
    <definedName name="DAT5_7">NA()</definedName>
    <definedName name="DAT5_8">NA()</definedName>
    <definedName name="DAT5_9">NA()</definedName>
    <definedName name="DAT6_1" localSheetId="12">#REF!</definedName>
    <definedName name="DAT6_1" localSheetId="6">#REF!</definedName>
    <definedName name="DAT6_1">#REF!</definedName>
    <definedName name="DAT6_10">NA()</definedName>
    <definedName name="DAT6_11">NA()</definedName>
    <definedName name="DAT6_12">NA()</definedName>
    <definedName name="DAT6_13">NA()</definedName>
    <definedName name="DAT6_14">NA()</definedName>
    <definedName name="DAT6_2">#N/A</definedName>
    <definedName name="DAT6_20" localSheetId="12">#REF!</definedName>
    <definedName name="DAT6_20" localSheetId="6">#REF!</definedName>
    <definedName name="DAT6_20">#REF!</definedName>
    <definedName name="DAT6_3">NA()</definedName>
    <definedName name="DAT6_4">NA()</definedName>
    <definedName name="DAT6_5">"#REF!"</definedName>
    <definedName name="DAT6_5_1">"#REF!"</definedName>
    <definedName name="DAT6_6">#N/A</definedName>
    <definedName name="DAT6_7">NA()</definedName>
    <definedName name="DAT6_8">NA()</definedName>
    <definedName name="DAT6_9">NA()</definedName>
    <definedName name="DAT7_1" localSheetId="12">#REF!</definedName>
    <definedName name="DAT7_1" localSheetId="6">#REF!</definedName>
    <definedName name="DAT7_1">#REF!</definedName>
    <definedName name="DAT7_10">NA()</definedName>
    <definedName name="DAT7_11">NA()</definedName>
    <definedName name="DAT7_12">NA()</definedName>
    <definedName name="DAT7_13">NA()</definedName>
    <definedName name="DAT7_14">NA()</definedName>
    <definedName name="DAT7_2">#N/A</definedName>
    <definedName name="DAT7_3">NA()</definedName>
    <definedName name="DAT7_4">NA()</definedName>
    <definedName name="DAT7_5">"#REF!"</definedName>
    <definedName name="DAT7_5_1">"#REF!"</definedName>
    <definedName name="DAT7_6">#N/A</definedName>
    <definedName name="DAT7_7">NA()</definedName>
    <definedName name="DAT7_8">NA()</definedName>
    <definedName name="DAT7_9">NA()</definedName>
    <definedName name="DAT8_1" localSheetId="12">#REF!</definedName>
    <definedName name="DAT8_1" localSheetId="6">#REF!</definedName>
    <definedName name="DAT8_1">#REF!</definedName>
    <definedName name="DAT8_10">NA()</definedName>
    <definedName name="DAT8_11">NA()</definedName>
    <definedName name="DAT8_12">NA()</definedName>
    <definedName name="DAT8_13">NA()</definedName>
    <definedName name="DAT8_14">NA()</definedName>
    <definedName name="DAT8_2">#N/A</definedName>
    <definedName name="DAT8_3">NA()</definedName>
    <definedName name="DAT8_4">NA()</definedName>
    <definedName name="DAT8_5">"#REF!"</definedName>
    <definedName name="DAT8_5_1">"#REF!"</definedName>
    <definedName name="DAT8_6">#N/A</definedName>
    <definedName name="DAT8_7">NA()</definedName>
    <definedName name="DAT8_8">NA()</definedName>
    <definedName name="DAT8_9">NA()</definedName>
    <definedName name="DAT9_1" localSheetId="12">#REF!</definedName>
    <definedName name="DAT9_1" localSheetId="6">#REF!</definedName>
    <definedName name="DAT9_1">#REF!</definedName>
    <definedName name="DAT9_10">NA()</definedName>
    <definedName name="DAT9_11">NA()</definedName>
    <definedName name="DAT9_12">NA()</definedName>
    <definedName name="DAT9_13">NA()</definedName>
    <definedName name="DAT9_14">NA()</definedName>
    <definedName name="DAT9_2">#N/A</definedName>
    <definedName name="DAT9_3">NA()</definedName>
    <definedName name="DAT9_4">NA()</definedName>
    <definedName name="DAT9_5">"#REF!"</definedName>
    <definedName name="DAT9_5_1">"#REF!"</definedName>
    <definedName name="DAT9_6">#N/A</definedName>
    <definedName name="DAT9_7">NA()</definedName>
    <definedName name="DAT9_8">NA()</definedName>
    <definedName name="DAT9_9">NA()</definedName>
    <definedName name="DC" localSheetId="0" hidden="1">{#N/A,#N/A,FALSE,"P.C.B"}</definedName>
    <definedName name="DC" hidden="1">{#N/A,#N/A,FALSE,"P.C.B"}</definedName>
    <definedName name="DCCZ" localSheetId="0" hidden="1">{#N/A,#N/A,FALSE,"P.C.B"}</definedName>
    <definedName name="DCCZ" hidden="1">{#N/A,#N/A,FALSE,"P.C.B"}</definedName>
    <definedName name="dd" localSheetId="0" hidden="1">{#N/A,#N/A,FALSE,"동부"}</definedName>
    <definedName name="dd" hidden="1">{#N/A,#N/A,FALSE,"동부"}</definedName>
    <definedName name="Debt_Start_1" localSheetId="12">[1]EXRPTS!#REF!</definedName>
    <definedName name="Debt_Start_1" localSheetId="6">[1]EXRPTS!#REF!</definedName>
    <definedName name="Debt_Start_1">[1]EXRPTS!#REF!</definedName>
    <definedName name="Debt_Start_1_1">NA()</definedName>
    <definedName name="Debt_Start_1_2">NA()</definedName>
    <definedName name="Debt_Start_1_3">NA()</definedName>
    <definedName name="Debt_Start_1_4">NA()</definedName>
    <definedName name="Debt_Start_1_5">NA()</definedName>
    <definedName name="Debt_Start_2" localSheetId="12">[1]EXRPTS!#REF!</definedName>
    <definedName name="Debt_Start_2" localSheetId="6">[1]EXRPTS!#REF!</definedName>
    <definedName name="Debt_Start_2">[1]EXRPTS!#REF!</definedName>
    <definedName name="Debt_Start_2_1">NA()</definedName>
    <definedName name="Debt_Start_2_2">NA()</definedName>
    <definedName name="Debt_Start_2_3">NA()</definedName>
    <definedName name="Debt_Start_2_4">NA()</definedName>
    <definedName name="Debt_Start_2_5">NA()</definedName>
    <definedName name="Debt_Start_3" localSheetId="12">[1]EXRPTS!#REF!</definedName>
    <definedName name="Debt_Start_3" localSheetId="6">[1]EXRPTS!#REF!</definedName>
    <definedName name="Debt_Start_3">[1]EXRPTS!#REF!</definedName>
    <definedName name="Debt_Start_3_1">NA()</definedName>
    <definedName name="Debt_Start_3_2">NA()</definedName>
    <definedName name="Debt_Start_3_3">NA()</definedName>
    <definedName name="Debt_Start_3_4">NA()</definedName>
    <definedName name="Debt_Start_3_5">NA()</definedName>
    <definedName name="Debt_Start_4" localSheetId="12">[1]EXRPTS!#REF!</definedName>
    <definedName name="Debt_Start_4" localSheetId="6">[1]EXRPTS!#REF!</definedName>
    <definedName name="Debt_Start_4">[1]EXRPTS!#REF!</definedName>
    <definedName name="Debt_Start_4_1">NA()</definedName>
    <definedName name="Debt_Start_4_2">NA()</definedName>
    <definedName name="Debt_Start_4_3">NA()</definedName>
    <definedName name="Debt_Start_4_4">NA()</definedName>
    <definedName name="Debt_Start_4_5">NA()</definedName>
    <definedName name="Decisions">1</definedName>
    <definedName name="DEMAND" localSheetId="12">#REF!</definedName>
    <definedName name="DEMAND" localSheetId="6">#REF!</definedName>
    <definedName name="DEMAND">#REF!</definedName>
    <definedName name="DF" localSheetId="0" hidden="1">{#N/A,#N/A,FALSE,"P.C.B"}</definedName>
    <definedName name="DF" hidden="1">{#N/A,#N/A,FALSE,"P.C.B"}</definedName>
    <definedName name="dif">"#REF!"</definedName>
    <definedName name="dif_1">"#REF!"</definedName>
    <definedName name="dif_10">"'file:///c:/ep_2008-6%20month/before_audit/note_6m.xls'#$''.$m$70"</definedName>
    <definedName name="dif_11">"'file:///c:/ep_2008-6%20month/before_audit/note_6m.xls'#$''.$m$70"</definedName>
    <definedName name="dif_13">"$#REF.$#REF$#REF"</definedName>
    <definedName name="dif_2">"$#REF.$#REF$#REF"</definedName>
    <definedName name="dif_20" localSheetId="12">#REF!</definedName>
    <definedName name="dif_20" localSheetId="6">#REF!</definedName>
    <definedName name="dif_20">#REF!</definedName>
    <definedName name="dif_3">NA()</definedName>
    <definedName name="dif_4">NA()</definedName>
    <definedName name="dif_5">"#REF!"</definedName>
    <definedName name="dif_5_1">"#REF!"</definedName>
    <definedName name="dif_7">"#ref!"</definedName>
    <definedName name="diff">"#REF!"</definedName>
    <definedName name="diff_1">"#REF!"</definedName>
    <definedName name="diff_10">"'file:///c:/ep_2008-6%20month/before_audit/note_6m.xls'#$''.$aq$36"</definedName>
    <definedName name="diff_11">"'file:///c:/ep_2008-6%20month/before_audit/note_6m.xls'#$''.$aq$36"</definedName>
    <definedName name="diff_13">"$#REF.$#REF$#REF"</definedName>
    <definedName name="diff_2">"$#REF.$#REF$#REF"</definedName>
    <definedName name="diff_20" localSheetId="12">#REF!</definedName>
    <definedName name="diff_20" localSheetId="6">#REF!</definedName>
    <definedName name="diff_20">#REF!</definedName>
    <definedName name="diff_3">NA()</definedName>
    <definedName name="diff_4">NA()</definedName>
    <definedName name="diff_5">"#REF!"</definedName>
    <definedName name="diff_5_1">"#REF!"</definedName>
    <definedName name="diff_7">"#ref!"</definedName>
    <definedName name="dki" localSheetId="12">#REF!</definedName>
    <definedName name="dki" localSheetId="6">#REF!</definedName>
    <definedName name="dki">#REF!</definedName>
    <definedName name="dmonth">[28]Sheet1!$A$1:$B$12</definedName>
    <definedName name="DNFL" localSheetId="0" hidden="1">{#N/A,#N/A,FALSE,"동부"}</definedName>
    <definedName name="DNFL" hidden="1">{#N/A,#N/A,FALSE,"동부"}</definedName>
    <definedName name="DSRA">[14]EXRPTS!$D$43</definedName>
    <definedName name="ECA">[14]EXRPTS!$Q$10</definedName>
    <definedName name="ECA_Commit">[13]Assm!$B$89</definedName>
    <definedName name="ECA_EvailEnd">[14]EXRPTS!$Q$13</definedName>
    <definedName name="End">[14]EXRPTS!$D$13</definedName>
    <definedName name="End_Year">[14]EXRPTS!$D$12</definedName>
    <definedName name="EquityRatio">[14]EXRPTS!$Q$42</definedName>
    <definedName name="Excel_BuiltIn__FilterDatabase_1" localSheetId="12">#REF!</definedName>
    <definedName name="Excel_BuiltIn__FilterDatabase_1" localSheetId="6">#REF!</definedName>
    <definedName name="Excel_BuiltIn__FilterDatabase_1" localSheetId="0">#REF!</definedName>
    <definedName name="Excel_BuiltIn__FilterDatabase_1">#REF!</definedName>
    <definedName name="Excel_BuiltIn__FilterDatabase_1_1" localSheetId="12">#REF!</definedName>
    <definedName name="Excel_BuiltIn__FilterDatabase_1_1" localSheetId="6">#REF!</definedName>
    <definedName name="Excel_BuiltIn__FilterDatabase_1_1" localSheetId="0">#REF!</definedName>
    <definedName name="Excel_BuiltIn__FilterDatabase_1_1">#REF!</definedName>
    <definedName name="Excel_BuiltIn__FilterDatabase_1_1_1" localSheetId="12">#REF!</definedName>
    <definedName name="Excel_BuiltIn__FilterDatabase_1_1_1" localSheetId="6">#REF!</definedName>
    <definedName name="Excel_BuiltIn__FilterDatabase_1_1_1" localSheetId="0">#REF!</definedName>
    <definedName name="Excel_BuiltIn__FilterDatabase_1_1_1">#REF!</definedName>
    <definedName name="Excel_BuiltIn__FilterDatabase_1_1_1_1_1" localSheetId="12">#REF!</definedName>
    <definedName name="Excel_BuiltIn__FilterDatabase_1_1_1_1_1" localSheetId="6">#REF!</definedName>
    <definedName name="Excel_BuiltIn__FilterDatabase_1_1_1_1_1">#REF!</definedName>
    <definedName name="Excel_BuiltIn__FilterDatabase_1_1_1_1_1_1" localSheetId="12">'[29]ทะเบียนท่อปี55-รับโอน '!#REF!</definedName>
    <definedName name="Excel_BuiltIn__FilterDatabase_1_1_1_1_1_1" localSheetId="6">'[29]ทะเบียนท่อปี55-รับโอน '!#REF!</definedName>
    <definedName name="Excel_BuiltIn__FilterDatabase_1_1_1_1_1_1">'[29]ทะเบียนท่อปี55-รับโอน '!#REF!</definedName>
    <definedName name="Excel_BuiltIn__FilterDatabase_1_1_1_1_1_1_1" localSheetId="12">#REF!</definedName>
    <definedName name="Excel_BuiltIn__FilterDatabase_1_1_1_1_1_1_1" localSheetId="6">#REF!</definedName>
    <definedName name="Excel_BuiltIn__FilterDatabase_1_1_1_1_1_1_1" localSheetId="0">#REF!</definedName>
    <definedName name="Excel_BuiltIn__FilterDatabase_1_1_1_1_1_1_1">#REF!</definedName>
    <definedName name="Excel_BuiltIn__FilterDatabase_1_1_1_1_1_1_1_1" localSheetId="12">'[29]ทะเบียนท่อปี55-รับโอน '!#REF!</definedName>
    <definedName name="Excel_BuiltIn__FilterDatabase_1_1_1_1_1_1_1_1" localSheetId="6">'[29]ทะเบียนท่อปี55-รับโอน '!#REF!</definedName>
    <definedName name="Excel_BuiltIn__FilterDatabase_1_1_1_1_1_1_1_1">'[29]ทะเบียนท่อปี55-รับโอน '!#REF!</definedName>
    <definedName name="Excel_BuiltIn__FilterDatabase_1_1_1_1_1_1_1_1_1" localSheetId="12">#REF!</definedName>
    <definedName name="Excel_BuiltIn__FilterDatabase_1_1_1_1_1_1_1_1_1" localSheetId="6">#REF!</definedName>
    <definedName name="Excel_BuiltIn__FilterDatabase_1_1_1_1_1_1_1_1_1" localSheetId="0">#REF!</definedName>
    <definedName name="Excel_BuiltIn__FilterDatabase_1_1_1_1_1_1_1_1_1">#REF!</definedName>
    <definedName name="Excel_BuiltIn__FilterDatabase_1_17" localSheetId="12">#REF!</definedName>
    <definedName name="Excel_BuiltIn__FilterDatabase_1_17" localSheetId="6">#REF!</definedName>
    <definedName name="Excel_BuiltIn__FilterDatabase_1_17">#REF!</definedName>
    <definedName name="Excel_BuiltIn__FilterDatabase_1_2_1" localSheetId="12">#REF!</definedName>
    <definedName name="Excel_BuiltIn__FilterDatabase_1_2_1" localSheetId="6">#REF!</definedName>
    <definedName name="Excel_BuiltIn__FilterDatabase_1_2_1" localSheetId="0">#REF!</definedName>
    <definedName name="Excel_BuiltIn__FilterDatabase_1_2_1">#REF!</definedName>
    <definedName name="Excel_BuiltIn__FilterDatabase_1_3" localSheetId="12">'[29]ทะเบียนท่อปี55-รับโอน '!#REF!</definedName>
    <definedName name="Excel_BuiltIn__FilterDatabase_1_3" localSheetId="6">'[29]ทะเบียนท่อปี55-รับโอน '!#REF!</definedName>
    <definedName name="Excel_BuiltIn__FilterDatabase_1_3" localSheetId="0">'[29]ทะเบียนท่อปี55-รับโอน '!#REF!</definedName>
    <definedName name="Excel_BuiltIn__FilterDatabase_1_3">'[29]ทะเบียนท่อปี55-รับโอน '!#REF!</definedName>
    <definedName name="Excel_BuiltIn__FilterDatabase_1_3_1" localSheetId="12">#REF!</definedName>
    <definedName name="Excel_BuiltIn__FilterDatabase_1_3_1" localSheetId="6">#REF!</definedName>
    <definedName name="Excel_BuiltIn__FilterDatabase_1_3_1" localSheetId="0">#REF!</definedName>
    <definedName name="Excel_BuiltIn__FilterDatabase_1_3_1">#REF!</definedName>
    <definedName name="Excel_BuiltIn__FilterDatabase_11" localSheetId="12">[30]อื่นๆ!#REF!</definedName>
    <definedName name="Excel_BuiltIn__FilterDatabase_11" localSheetId="6">[30]อื่นๆ!#REF!</definedName>
    <definedName name="Excel_BuiltIn__FilterDatabase_11">[30]อื่นๆ!#REF!</definedName>
    <definedName name="Excel_BuiltIn__FilterDatabase_12" localSheetId="12">#REF!</definedName>
    <definedName name="Excel_BuiltIn__FilterDatabase_12" localSheetId="6">#REF!</definedName>
    <definedName name="Excel_BuiltIn__FilterDatabase_12" localSheetId="0">#REF!</definedName>
    <definedName name="Excel_BuiltIn__FilterDatabase_12">#REF!</definedName>
    <definedName name="Excel_BuiltIn__FilterDatabase_17" localSheetId="12">#REF!</definedName>
    <definedName name="Excel_BuiltIn__FilterDatabase_17" localSheetId="6">#REF!</definedName>
    <definedName name="Excel_BuiltIn__FilterDatabase_17">#REF!</definedName>
    <definedName name="Excel_BuiltIn__FilterDatabase_2">"#REF!"</definedName>
    <definedName name="Excel_BuiltIn__FilterDatabase_2_1">"#REF!"</definedName>
    <definedName name="Excel_BuiltIn__FilterDatabase_2_1_1" localSheetId="12">#REF!</definedName>
    <definedName name="Excel_BuiltIn__FilterDatabase_2_1_1" localSheetId="6">#REF!</definedName>
    <definedName name="Excel_BuiltIn__FilterDatabase_2_1_1">#REF!</definedName>
    <definedName name="Excel_BuiltIn__FilterDatabase_2_16" localSheetId="12">#REF!</definedName>
    <definedName name="Excel_BuiltIn__FilterDatabase_2_16" localSheetId="6">#REF!</definedName>
    <definedName name="Excel_BuiltIn__FilterDatabase_2_16">#REF!</definedName>
    <definedName name="Excel_BuiltIn__FilterDatabase_2_16_1" localSheetId="12">#REF!</definedName>
    <definedName name="Excel_BuiltIn__FilterDatabase_2_16_1" localSheetId="6">#REF!</definedName>
    <definedName name="Excel_BuiltIn__FilterDatabase_2_16_1">#REF!</definedName>
    <definedName name="Excel_BuiltIn__FilterDatabase_2_17" localSheetId="12">#REF!</definedName>
    <definedName name="Excel_BuiltIn__FilterDatabase_2_17" localSheetId="6">#REF!</definedName>
    <definedName name="Excel_BuiltIn__FilterDatabase_2_17">#REF!</definedName>
    <definedName name="Excel_BuiltIn__FilterDatabase_25" localSheetId="12">#REF!</definedName>
    <definedName name="Excel_BuiltIn__FilterDatabase_25" localSheetId="6">#REF!</definedName>
    <definedName name="Excel_BuiltIn__FilterDatabase_25">#REF!</definedName>
    <definedName name="Excel_BuiltIn__FilterDatabase_3" localSheetId="12">#REF!</definedName>
    <definedName name="Excel_BuiltIn__FilterDatabase_3" localSheetId="6">#REF!</definedName>
    <definedName name="Excel_BuiltIn__FilterDatabase_3">#REF!</definedName>
    <definedName name="Excel_BuiltIn__FilterDatabase_3_1">NA()</definedName>
    <definedName name="Excel_BuiltIn__FilterDatabase_4" localSheetId="12">#REF!</definedName>
    <definedName name="Excel_BuiltIn__FilterDatabase_4" localSheetId="6">#REF!</definedName>
    <definedName name="Excel_BuiltIn__FilterDatabase_4">#REF!</definedName>
    <definedName name="Excel_BuiltIn__FilterDatabase_5" localSheetId="12">#REF!</definedName>
    <definedName name="Excel_BuiltIn__FilterDatabase_5" localSheetId="6">#REF!</definedName>
    <definedName name="Excel_BuiltIn__FilterDatabase_5">#REF!</definedName>
    <definedName name="Excel_BuiltIn__FilterDatabase_6" localSheetId="12">#REF!</definedName>
    <definedName name="Excel_BuiltIn__FilterDatabase_6" localSheetId="6">#REF!</definedName>
    <definedName name="Excel_BuiltIn__FilterDatabase_6">#REF!</definedName>
    <definedName name="Excel_BuiltIn__FilterDatabase_7" localSheetId="12">#REF!</definedName>
    <definedName name="Excel_BuiltIn__FilterDatabase_7" localSheetId="6">#REF!</definedName>
    <definedName name="Excel_BuiltIn__FilterDatabase_7">#REF!</definedName>
    <definedName name="Excel_BuiltIn_Print_Area" localSheetId="12">#REF!</definedName>
    <definedName name="Excel_BuiltIn_Print_Area" localSheetId="6">#REF!</definedName>
    <definedName name="Excel_BuiltIn_Print_Area">#REF!</definedName>
    <definedName name="Excel_BuiltIn_Print_Area_1" localSheetId="12">#REF!</definedName>
    <definedName name="Excel_BuiltIn_Print_Area_1" localSheetId="6">#REF!</definedName>
    <definedName name="Excel_BuiltIn_Print_Area_1">#REF!</definedName>
    <definedName name="Excel_BuiltIn_Print_Area_1_1">"$#REF!.$A$1:$O$25"</definedName>
    <definedName name="Excel_BuiltIn_Print_Area_1_1_1" localSheetId="12">#REF!</definedName>
    <definedName name="Excel_BuiltIn_Print_Area_1_1_1" localSheetId="6">#REF!</definedName>
    <definedName name="Excel_BuiltIn_Print_Area_1_1_1">#REF!</definedName>
    <definedName name="Excel_BuiltIn_Print_Area_1_1_1_1" localSheetId="12">#REF!</definedName>
    <definedName name="Excel_BuiltIn_Print_Area_1_1_1_1" localSheetId="6">#REF!</definedName>
    <definedName name="Excel_BuiltIn_Print_Area_1_1_1_1">#REF!</definedName>
    <definedName name="Excel_BuiltIn_Print_Area_1_1_1_1_1">"$#REF!.$A$1:$N$61"</definedName>
    <definedName name="Excel_BuiltIn_Print_Area_1_4">"#REF!"</definedName>
    <definedName name="Excel_BuiltIn_Print_Area_1_5">"#REF!"</definedName>
    <definedName name="Excel_BuiltIn_Print_Area_10" localSheetId="12">#REF!</definedName>
    <definedName name="Excel_BuiltIn_Print_Area_10" localSheetId="6">#REF!</definedName>
    <definedName name="Excel_BuiltIn_Print_Area_10">#REF!</definedName>
    <definedName name="Excel_BuiltIn_Print_Area_10_1">"#REF!"</definedName>
    <definedName name="Excel_BuiltIn_Print_Area_10_1_1">"#REF!"</definedName>
    <definedName name="Excel_BuiltIn_Print_Area_10_1_1_1">"#REF!"</definedName>
    <definedName name="Excel_BuiltIn_Print_Area_10_1_1_2">"#REF!"</definedName>
    <definedName name="Excel_BuiltIn_Print_Area_11" localSheetId="12">#REF!</definedName>
    <definedName name="Excel_BuiltIn_Print_Area_11" localSheetId="6">#REF!</definedName>
    <definedName name="Excel_BuiltIn_Print_Area_11">#REF!</definedName>
    <definedName name="Excel_BuiltIn_Print_Area_11_1">"#REF!"</definedName>
    <definedName name="Excel_BuiltIn_Print_Area_11_1_1">"#REF!"</definedName>
    <definedName name="Excel_BuiltIn_Print_Area_11_1_1_1" localSheetId="12">#REF!</definedName>
    <definedName name="Excel_BuiltIn_Print_Area_11_1_1_1" localSheetId="6">#REF!</definedName>
    <definedName name="Excel_BuiltIn_Print_Area_11_1_1_1">#REF!</definedName>
    <definedName name="Excel_BuiltIn_Print_Area_12" localSheetId="12">#REF!</definedName>
    <definedName name="Excel_BuiltIn_Print_Area_12" localSheetId="6">#REF!</definedName>
    <definedName name="Excel_BuiltIn_Print_Area_12">#REF!</definedName>
    <definedName name="Excel_BuiltIn_Print_Area_12_1">"#REF!"</definedName>
    <definedName name="Excel_BuiltIn_Print_Area_12_1_1">"#REF!"</definedName>
    <definedName name="Excel_BuiltIn_Print_Area_12_1_1_1">"#REF!"</definedName>
    <definedName name="Excel_BuiltIn_Print_Area_12_1_1_2">"#REF!"</definedName>
    <definedName name="Excel_BuiltIn_Print_Area_13" localSheetId="12">#REF!</definedName>
    <definedName name="Excel_BuiltIn_Print_Area_13" localSheetId="6">#REF!</definedName>
    <definedName name="Excel_BuiltIn_Print_Area_13">#REF!</definedName>
    <definedName name="Excel_BuiltIn_Print_Area_13_1" localSheetId="12">#REF!</definedName>
    <definedName name="Excel_BuiltIn_Print_Area_13_1" localSheetId="6">#REF!</definedName>
    <definedName name="Excel_BuiltIn_Print_Area_13_1">#REF!</definedName>
    <definedName name="Excel_BuiltIn_Print_Area_13_1_1" localSheetId="12">#REF!</definedName>
    <definedName name="Excel_BuiltIn_Print_Area_13_1_1" localSheetId="6">#REF!</definedName>
    <definedName name="Excel_BuiltIn_Print_Area_13_1_1">#REF!</definedName>
    <definedName name="Excel_BuiltIn_Print_Area_13_1_1_1" localSheetId="12">#REF!</definedName>
    <definedName name="Excel_BuiltIn_Print_Area_13_1_1_1" localSheetId="6">#REF!</definedName>
    <definedName name="Excel_BuiltIn_Print_Area_13_1_1_1">#REF!</definedName>
    <definedName name="Excel_BuiltIn_Print_Area_14" localSheetId="12">#REF!</definedName>
    <definedName name="Excel_BuiltIn_Print_Area_14" localSheetId="6">#REF!</definedName>
    <definedName name="Excel_BuiltIn_Print_Area_14">#REF!</definedName>
    <definedName name="Excel_BuiltIn_Print_Area_14_1" localSheetId="12">#REF!</definedName>
    <definedName name="Excel_BuiltIn_Print_Area_14_1" localSheetId="6">#REF!</definedName>
    <definedName name="Excel_BuiltIn_Print_Area_14_1">#REF!</definedName>
    <definedName name="Excel_BuiltIn_Print_Area_14_1_1">"#REF!"</definedName>
    <definedName name="Excel_BuiltIn_Print_Area_14_1_1_1">"#REF!"</definedName>
    <definedName name="Excel_BuiltIn_Print_Area_15" localSheetId="12">#REF!</definedName>
    <definedName name="Excel_BuiltIn_Print_Area_15" localSheetId="6">#REF!</definedName>
    <definedName name="Excel_BuiltIn_Print_Area_15">#REF!</definedName>
    <definedName name="Excel_BuiltIn_Print_Area_15_1">"#REF!"</definedName>
    <definedName name="Excel_BuiltIn_Print_Area_15_1_1">"#REF!"</definedName>
    <definedName name="Excel_BuiltIn_Print_Area_16" localSheetId="12">#REF!</definedName>
    <definedName name="Excel_BuiltIn_Print_Area_16" localSheetId="6">#REF!</definedName>
    <definedName name="Excel_BuiltIn_Print_Area_16">#REF!</definedName>
    <definedName name="Excel_BuiltIn_Print_Area_16_1">"#REF!"</definedName>
    <definedName name="Excel_BuiltIn_Print_Area_16_1_1">"#REF!"</definedName>
    <definedName name="Excel_BuiltIn_Print_Area_16_1_1_1">"#REF!"</definedName>
    <definedName name="Excel_BuiltIn_Print_Area_16_1_1_1_1">"#REF!"</definedName>
    <definedName name="Excel_BuiltIn_Print_Area_16_1_1_1_1_1">"#REF!"</definedName>
    <definedName name="Excel_BuiltIn_Print_Area_16_1_1_1_1_2">"#REF!"</definedName>
    <definedName name="Excel_BuiltIn_Print_Area_16_1_1_1_2">"#REF!"</definedName>
    <definedName name="Excel_BuiltIn_Print_Area_16_1_1_2">"#REF!"</definedName>
    <definedName name="Excel_BuiltIn_Print_Area_16_18" localSheetId="12">#REF!</definedName>
    <definedName name="Excel_BuiltIn_Print_Area_16_18" localSheetId="6">#REF!</definedName>
    <definedName name="Excel_BuiltIn_Print_Area_16_18">#REF!</definedName>
    <definedName name="Excel_BuiltIn_Print_Area_17">"#REF!"</definedName>
    <definedName name="Excel_BuiltIn_Print_Area_17_1">"#REF!"</definedName>
    <definedName name="Excel_BuiltIn_Print_Area_18" localSheetId="12">#REF!</definedName>
    <definedName name="Excel_BuiltIn_Print_Area_18" localSheetId="6">#REF!</definedName>
    <definedName name="Excel_BuiltIn_Print_Area_18">#REF!</definedName>
    <definedName name="Excel_BuiltIn_Print_Area_18_1">"#REF!"</definedName>
    <definedName name="Excel_BuiltIn_Print_Area_18_1_1">"#REF!"</definedName>
    <definedName name="Excel_BuiltIn_Print_Area_19" localSheetId="12">#REF!</definedName>
    <definedName name="Excel_BuiltIn_Print_Area_19" localSheetId="6">#REF!</definedName>
    <definedName name="Excel_BuiltIn_Print_Area_19">#REF!</definedName>
    <definedName name="Excel_BuiltIn_Print_Area_19_1">"$#REF!.$#REF!$#REF!:$#REF!$#REF!"</definedName>
    <definedName name="Excel_BuiltIn_Print_Area_2" localSheetId="12">'[29]ทะเบียนท่อปี55-รับโอน '!#REF!</definedName>
    <definedName name="Excel_BuiltIn_Print_Area_2" localSheetId="6">'[29]ทะเบียนท่อปี55-รับโอน '!#REF!</definedName>
    <definedName name="Excel_BuiltIn_Print_Area_2">'[29]ทะเบียนท่อปี55-รับโอน '!#REF!</definedName>
    <definedName name="Excel_BuiltIn_Print_Area_2_1">"$#REF!.$A$1:$O$25"</definedName>
    <definedName name="Excel_BuiltIn_Print_Area_2_1_1" localSheetId="12">#REF!</definedName>
    <definedName name="Excel_BuiltIn_Print_Area_2_1_1" localSheetId="6">#REF!</definedName>
    <definedName name="Excel_BuiltIn_Print_Area_2_1_1">#REF!</definedName>
    <definedName name="Excel_BuiltIn_Print_Area_2_1_1_1" localSheetId="12">#REF!</definedName>
    <definedName name="Excel_BuiltIn_Print_Area_2_1_1_1" localSheetId="6">#REF!</definedName>
    <definedName name="Excel_BuiltIn_Print_Area_2_1_1_1">#REF!</definedName>
    <definedName name="Excel_BuiltIn_Print_Area_2_1_1_1_1" localSheetId="12">#REF!</definedName>
    <definedName name="Excel_BuiltIn_Print_Area_2_1_1_1_1" localSheetId="6">#REF!</definedName>
    <definedName name="Excel_BuiltIn_Print_Area_2_1_1_1_1">#REF!</definedName>
    <definedName name="Excel_BuiltIn_Print_Area_2_1_1_1_1_1" localSheetId="12">#REF!</definedName>
    <definedName name="Excel_BuiltIn_Print_Area_2_1_1_1_1_1" localSheetId="6">#REF!</definedName>
    <definedName name="Excel_BuiltIn_Print_Area_2_1_1_1_1_1">#REF!</definedName>
    <definedName name="Excel_BuiltIn_Print_Area_2_1_16" localSheetId="12">#REF!</definedName>
    <definedName name="Excel_BuiltIn_Print_Area_2_1_16" localSheetId="6">#REF!</definedName>
    <definedName name="Excel_BuiltIn_Print_Area_2_1_16">#REF!</definedName>
    <definedName name="Excel_BuiltIn_Print_Area_20_1" localSheetId="12">#REF!</definedName>
    <definedName name="Excel_BuiltIn_Print_Area_20_1" localSheetId="6">#REF!</definedName>
    <definedName name="Excel_BuiltIn_Print_Area_20_1">#REF!</definedName>
    <definedName name="Excel_BuiltIn_Print_Area_21" localSheetId="12">#REF!</definedName>
    <definedName name="Excel_BuiltIn_Print_Area_21" localSheetId="6">#REF!</definedName>
    <definedName name="Excel_BuiltIn_Print_Area_21">#REF!</definedName>
    <definedName name="Excel_BuiltIn_Print_Area_21_1" localSheetId="12">#REF!</definedName>
    <definedName name="Excel_BuiltIn_Print_Area_21_1" localSheetId="6">#REF!</definedName>
    <definedName name="Excel_BuiltIn_Print_Area_21_1">#REF!</definedName>
    <definedName name="Excel_BuiltIn_Print_Area_22" localSheetId="12">#REF!</definedName>
    <definedName name="Excel_BuiltIn_Print_Area_22" localSheetId="6">#REF!</definedName>
    <definedName name="Excel_BuiltIn_Print_Area_22">#REF!</definedName>
    <definedName name="Excel_BuiltIn_Print_Area_22_1" localSheetId="12">#REF!</definedName>
    <definedName name="Excel_BuiltIn_Print_Area_22_1" localSheetId="6">#REF!</definedName>
    <definedName name="Excel_BuiltIn_Print_Area_22_1">#REF!</definedName>
    <definedName name="Excel_BuiltIn_Print_Area_22_1_1" localSheetId="12">#REF!</definedName>
    <definedName name="Excel_BuiltIn_Print_Area_22_1_1" localSheetId="6">#REF!</definedName>
    <definedName name="Excel_BuiltIn_Print_Area_22_1_1">#REF!</definedName>
    <definedName name="Excel_BuiltIn_Print_Area_22_1_1_1" localSheetId="12">#REF!</definedName>
    <definedName name="Excel_BuiltIn_Print_Area_22_1_1_1" localSheetId="6">#REF!</definedName>
    <definedName name="Excel_BuiltIn_Print_Area_22_1_1_1">#REF!</definedName>
    <definedName name="Excel_BuiltIn_Print_Area_23_1" localSheetId="12">#REF!</definedName>
    <definedName name="Excel_BuiltIn_Print_Area_23_1" localSheetId="6">#REF!</definedName>
    <definedName name="Excel_BuiltIn_Print_Area_23_1">#REF!</definedName>
    <definedName name="Excel_BuiltIn_Print_Area_23_1_1" localSheetId="12">#REF!</definedName>
    <definedName name="Excel_BuiltIn_Print_Area_23_1_1" localSheetId="6">#REF!</definedName>
    <definedName name="Excel_BuiltIn_Print_Area_23_1_1">#REF!</definedName>
    <definedName name="Excel_BuiltIn_Print_Area_23_1_1_1" localSheetId="12">#REF!</definedName>
    <definedName name="Excel_BuiltIn_Print_Area_23_1_1_1" localSheetId="6">#REF!</definedName>
    <definedName name="Excel_BuiltIn_Print_Area_23_1_1_1">#REF!</definedName>
    <definedName name="Excel_BuiltIn_Print_Area_24_1" localSheetId="12">#REF!</definedName>
    <definedName name="Excel_BuiltIn_Print_Area_24_1" localSheetId="6">#REF!</definedName>
    <definedName name="Excel_BuiltIn_Print_Area_24_1">#REF!</definedName>
    <definedName name="Excel_BuiltIn_Print_Area_24_1_1" localSheetId="12">#REF!</definedName>
    <definedName name="Excel_BuiltIn_Print_Area_24_1_1" localSheetId="6">#REF!</definedName>
    <definedName name="Excel_BuiltIn_Print_Area_24_1_1">#REF!</definedName>
    <definedName name="Excel_BuiltIn_Print_Area_24_1_1_1" localSheetId="12">#REF!</definedName>
    <definedName name="Excel_BuiltIn_Print_Area_24_1_1_1" localSheetId="6">#REF!</definedName>
    <definedName name="Excel_BuiltIn_Print_Area_24_1_1_1">#REF!</definedName>
    <definedName name="Excel_BuiltIn_Print_Area_24_1_1_1_1" localSheetId="12">#REF!</definedName>
    <definedName name="Excel_BuiltIn_Print_Area_24_1_1_1_1" localSheetId="6">#REF!</definedName>
    <definedName name="Excel_BuiltIn_Print_Area_24_1_1_1_1">#REF!</definedName>
    <definedName name="Excel_BuiltIn_Print_Area_25_1" localSheetId="12">#REF!</definedName>
    <definedName name="Excel_BuiltIn_Print_Area_25_1" localSheetId="6">#REF!</definedName>
    <definedName name="Excel_BuiltIn_Print_Area_25_1">#REF!</definedName>
    <definedName name="Excel_BuiltIn_Print_Area_25_1_1" localSheetId="12">#REF!</definedName>
    <definedName name="Excel_BuiltIn_Print_Area_25_1_1" localSheetId="6">#REF!</definedName>
    <definedName name="Excel_BuiltIn_Print_Area_25_1_1">#REF!</definedName>
    <definedName name="Excel_BuiltIn_Print_Area_26_1" localSheetId="12">#REF!</definedName>
    <definedName name="Excel_BuiltIn_Print_Area_26_1" localSheetId="6">#REF!</definedName>
    <definedName name="Excel_BuiltIn_Print_Area_26_1">#REF!</definedName>
    <definedName name="Excel_BuiltIn_Print_Area_26_1_1" localSheetId="12">#REF!</definedName>
    <definedName name="Excel_BuiltIn_Print_Area_26_1_1" localSheetId="6">#REF!</definedName>
    <definedName name="Excel_BuiltIn_Print_Area_26_1_1">#REF!</definedName>
    <definedName name="Excel_BuiltIn_Print_Area_26_1_1_1" localSheetId="12">#REF!</definedName>
    <definedName name="Excel_BuiltIn_Print_Area_26_1_1_1" localSheetId="6">#REF!</definedName>
    <definedName name="Excel_BuiltIn_Print_Area_26_1_1_1">#REF!</definedName>
    <definedName name="Excel_BuiltIn_Print_Area_27_1" localSheetId="12">#REF!</definedName>
    <definedName name="Excel_BuiltIn_Print_Area_27_1" localSheetId="6">#REF!</definedName>
    <definedName name="Excel_BuiltIn_Print_Area_27_1">#REF!</definedName>
    <definedName name="Excel_BuiltIn_Print_Area_27_1_1" localSheetId="12">#REF!</definedName>
    <definedName name="Excel_BuiltIn_Print_Area_27_1_1" localSheetId="6">#REF!</definedName>
    <definedName name="Excel_BuiltIn_Print_Area_27_1_1">#REF!</definedName>
    <definedName name="Excel_BuiltIn_Print_Area_28_1" localSheetId="12">#REF!</definedName>
    <definedName name="Excel_BuiltIn_Print_Area_28_1" localSheetId="6">#REF!</definedName>
    <definedName name="Excel_BuiltIn_Print_Area_28_1">#REF!</definedName>
    <definedName name="Excel_BuiltIn_Print_Area_29_1" localSheetId="12">#REF!</definedName>
    <definedName name="Excel_BuiltIn_Print_Area_29_1" localSheetId="6">#REF!</definedName>
    <definedName name="Excel_BuiltIn_Print_Area_29_1">#REF!</definedName>
    <definedName name="Excel_BuiltIn_Print_Area_3" localSheetId="12">#REF!</definedName>
    <definedName name="Excel_BuiltIn_Print_Area_3" localSheetId="6">#REF!</definedName>
    <definedName name="Excel_BuiltIn_Print_Area_3">#REF!</definedName>
    <definedName name="Excel_BuiltIn_Print_Area_3_1">"#REF!"</definedName>
    <definedName name="Excel_BuiltIn_Print_Area_3_1_1">"#REF!"</definedName>
    <definedName name="Excel_BuiltIn_Print_Area_3_1_1_1">"$#REF!.$A$1:$O$25"</definedName>
    <definedName name="Excel_BuiltIn_Print_Area_30_1" localSheetId="12">#REF!</definedName>
    <definedName name="Excel_BuiltIn_Print_Area_30_1" localSheetId="6">#REF!</definedName>
    <definedName name="Excel_BuiltIn_Print_Area_30_1">#REF!</definedName>
    <definedName name="Excel_BuiltIn_Print_Area_31_1" localSheetId="12">#REF!</definedName>
    <definedName name="Excel_BuiltIn_Print_Area_31_1" localSheetId="6">#REF!</definedName>
    <definedName name="Excel_BuiltIn_Print_Area_31_1">#REF!</definedName>
    <definedName name="Excel_BuiltIn_Print_Area_33_1" localSheetId="12">#REF!</definedName>
    <definedName name="Excel_BuiltIn_Print_Area_33_1" localSheetId="6">#REF!</definedName>
    <definedName name="Excel_BuiltIn_Print_Area_33_1">#REF!</definedName>
    <definedName name="Excel_BuiltIn_Print_Area_34_1" localSheetId="12">#REF!</definedName>
    <definedName name="Excel_BuiltIn_Print_Area_34_1" localSheetId="6">#REF!</definedName>
    <definedName name="Excel_BuiltIn_Print_Area_34_1">#REF!</definedName>
    <definedName name="Excel_BuiltIn_Print_Area_35_1" localSheetId="12">#REF!</definedName>
    <definedName name="Excel_BuiltIn_Print_Area_35_1" localSheetId="6">#REF!</definedName>
    <definedName name="Excel_BuiltIn_Print_Area_35_1">#REF!</definedName>
    <definedName name="Excel_BuiltIn_Print_Area_36_1" localSheetId="12">#REF!</definedName>
    <definedName name="Excel_BuiltIn_Print_Area_36_1" localSheetId="6">#REF!</definedName>
    <definedName name="Excel_BuiltIn_Print_Area_36_1">#REF!</definedName>
    <definedName name="Excel_BuiltIn_Print_Area_36_1_1" localSheetId="12">#REF!</definedName>
    <definedName name="Excel_BuiltIn_Print_Area_36_1_1" localSheetId="6">#REF!</definedName>
    <definedName name="Excel_BuiltIn_Print_Area_36_1_1">#REF!</definedName>
    <definedName name="Excel_BuiltIn_Print_Area_36_18" localSheetId="12">#REF!</definedName>
    <definedName name="Excel_BuiltIn_Print_Area_36_18" localSheetId="6">#REF!</definedName>
    <definedName name="Excel_BuiltIn_Print_Area_36_18">#REF!</definedName>
    <definedName name="Excel_BuiltIn_Print_Area_38_1" localSheetId="12">#REF!</definedName>
    <definedName name="Excel_BuiltIn_Print_Area_38_1" localSheetId="6">#REF!</definedName>
    <definedName name="Excel_BuiltIn_Print_Area_38_1">#REF!</definedName>
    <definedName name="Excel_BuiltIn_Print_Area_38_1_1" localSheetId="12">#REF!</definedName>
    <definedName name="Excel_BuiltIn_Print_Area_38_1_1" localSheetId="6">#REF!</definedName>
    <definedName name="Excel_BuiltIn_Print_Area_38_1_1">#REF!</definedName>
    <definedName name="Excel_BuiltIn_Print_Area_38_18" localSheetId="12">#REF!</definedName>
    <definedName name="Excel_BuiltIn_Print_Area_38_18" localSheetId="6">#REF!</definedName>
    <definedName name="Excel_BuiltIn_Print_Area_38_18">#REF!</definedName>
    <definedName name="Excel_BuiltIn_Print_Area_4" localSheetId="12">#REF!</definedName>
    <definedName name="Excel_BuiltIn_Print_Area_4" localSheetId="6">#REF!</definedName>
    <definedName name="Excel_BuiltIn_Print_Area_4">#REF!</definedName>
    <definedName name="Excel_BuiltIn_Print_Area_4_1">"$#REF!.$A$1:$O$25"</definedName>
    <definedName name="Excel_BuiltIn_Print_Area_4_1_1" localSheetId="12">#REF!</definedName>
    <definedName name="Excel_BuiltIn_Print_Area_4_1_1" localSheetId="6">#REF!</definedName>
    <definedName name="Excel_BuiltIn_Print_Area_4_1_1">#REF!</definedName>
    <definedName name="Excel_BuiltIn_Print_Area_4_1_1_1" localSheetId="12">#REF!</definedName>
    <definedName name="Excel_BuiltIn_Print_Area_4_1_1_1" localSheetId="6">#REF!</definedName>
    <definedName name="Excel_BuiltIn_Print_Area_4_1_1_1">#REF!</definedName>
    <definedName name="Excel_BuiltIn_Print_Area_41" localSheetId="12">#REF!</definedName>
    <definedName name="Excel_BuiltIn_Print_Area_41" localSheetId="6">#REF!</definedName>
    <definedName name="Excel_BuiltIn_Print_Area_41">#REF!</definedName>
    <definedName name="Excel_BuiltIn_Print_Area_41_1" localSheetId="12">#REF!</definedName>
    <definedName name="Excel_BuiltIn_Print_Area_41_1" localSheetId="6">#REF!</definedName>
    <definedName name="Excel_BuiltIn_Print_Area_41_1">#REF!</definedName>
    <definedName name="Excel_BuiltIn_Print_Area_42" localSheetId="12">#REF!</definedName>
    <definedName name="Excel_BuiltIn_Print_Area_42" localSheetId="6">#REF!</definedName>
    <definedName name="Excel_BuiltIn_Print_Area_42">#REF!</definedName>
    <definedName name="Excel_BuiltIn_Print_Area_42_1" localSheetId="12">#REF!</definedName>
    <definedName name="Excel_BuiltIn_Print_Area_42_1" localSheetId="6">#REF!</definedName>
    <definedName name="Excel_BuiltIn_Print_Area_42_1">#REF!</definedName>
    <definedName name="Excel_BuiltIn_Print_Area_44" localSheetId="12">#REF!</definedName>
    <definedName name="Excel_BuiltIn_Print_Area_44" localSheetId="6">#REF!</definedName>
    <definedName name="Excel_BuiltIn_Print_Area_44">#REF!</definedName>
    <definedName name="Excel_BuiltIn_Print_Area_44_1" localSheetId="12">#REF!</definedName>
    <definedName name="Excel_BuiltIn_Print_Area_44_1" localSheetId="6">#REF!</definedName>
    <definedName name="Excel_BuiltIn_Print_Area_44_1">#REF!</definedName>
    <definedName name="Excel_BuiltIn_Print_Area_46" localSheetId="12">#REF!</definedName>
    <definedName name="Excel_BuiltIn_Print_Area_46" localSheetId="6">#REF!</definedName>
    <definedName name="Excel_BuiltIn_Print_Area_46">#REF!</definedName>
    <definedName name="Excel_BuiltIn_Print_Area_47_1" localSheetId="12">#REF!</definedName>
    <definedName name="Excel_BuiltIn_Print_Area_47_1" localSheetId="6">#REF!</definedName>
    <definedName name="Excel_BuiltIn_Print_Area_47_1">#REF!</definedName>
    <definedName name="Excel_BuiltIn_Print_Area_48" localSheetId="12">#REF!</definedName>
    <definedName name="Excel_BuiltIn_Print_Area_48" localSheetId="6">#REF!</definedName>
    <definedName name="Excel_BuiltIn_Print_Area_48">#REF!</definedName>
    <definedName name="Excel_BuiltIn_Print_Area_5" localSheetId="12">#REF!</definedName>
    <definedName name="Excel_BuiltIn_Print_Area_5" localSheetId="6">#REF!</definedName>
    <definedName name="Excel_BuiltIn_Print_Area_5">#REF!</definedName>
    <definedName name="Excel_BuiltIn_Print_Area_5_1">"#REF!"</definedName>
    <definedName name="Excel_BuiltIn_Print_Area_5_1_1">"#REF!"</definedName>
    <definedName name="Excel_BuiltIn_Print_Area_5_1_1_1">"#REF!"</definedName>
    <definedName name="Excel_BuiltIn_Print_Area_5_18" localSheetId="12">#REF!</definedName>
    <definedName name="Excel_BuiltIn_Print_Area_5_18" localSheetId="6">#REF!</definedName>
    <definedName name="Excel_BuiltIn_Print_Area_5_18">#REF!</definedName>
    <definedName name="Excel_BuiltIn_Print_Area_50_1" localSheetId="12">#REF!</definedName>
    <definedName name="Excel_BuiltIn_Print_Area_50_1" localSheetId="6">#REF!</definedName>
    <definedName name="Excel_BuiltIn_Print_Area_50_1">#REF!</definedName>
    <definedName name="Excel_BuiltIn_Print_Area_51" localSheetId="12">#REF!</definedName>
    <definedName name="Excel_BuiltIn_Print_Area_51" localSheetId="6">#REF!</definedName>
    <definedName name="Excel_BuiltIn_Print_Area_51">#REF!</definedName>
    <definedName name="Excel_BuiltIn_Print_Area_53" localSheetId="12">#REF!</definedName>
    <definedName name="Excel_BuiltIn_Print_Area_53" localSheetId="6">#REF!</definedName>
    <definedName name="Excel_BuiltIn_Print_Area_53">#REF!</definedName>
    <definedName name="Excel_BuiltIn_Print_Area_53_1" localSheetId="12">#REF!</definedName>
    <definedName name="Excel_BuiltIn_Print_Area_53_1" localSheetId="6">#REF!</definedName>
    <definedName name="Excel_BuiltIn_Print_Area_53_1">#REF!</definedName>
    <definedName name="Excel_BuiltIn_Print_Area_53_1_1" localSheetId="12">#REF!</definedName>
    <definedName name="Excel_BuiltIn_Print_Area_53_1_1" localSheetId="6">#REF!</definedName>
    <definedName name="Excel_BuiltIn_Print_Area_53_1_1">#REF!</definedName>
    <definedName name="Excel_BuiltIn_Print_Area_54" localSheetId="12">#REF!</definedName>
    <definedName name="Excel_BuiltIn_Print_Area_54" localSheetId="6">#REF!</definedName>
    <definedName name="Excel_BuiltIn_Print_Area_54">#REF!</definedName>
    <definedName name="Excel_BuiltIn_Print_Area_55_1" localSheetId="12">#REF!</definedName>
    <definedName name="Excel_BuiltIn_Print_Area_55_1" localSheetId="6">#REF!</definedName>
    <definedName name="Excel_BuiltIn_Print_Area_55_1">#REF!</definedName>
    <definedName name="Excel_BuiltIn_Print_Area_56" localSheetId="12">#REF!</definedName>
    <definedName name="Excel_BuiltIn_Print_Area_56" localSheetId="6">#REF!</definedName>
    <definedName name="Excel_BuiltIn_Print_Area_56">#REF!</definedName>
    <definedName name="Excel_BuiltIn_Print_Area_6" localSheetId="12">#REF!</definedName>
    <definedName name="Excel_BuiltIn_Print_Area_6" localSheetId="6">#REF!</definedName>
    <definedName name="Excel_BuiltIn_Print_Area_6">#REF!</definedName>
    <definedName name="Excel_BuiltIn_Print_Area_6_1" localSheetId="12">[31]ภัทราวรรณ!#REF!</definedName>
    <definedName name="Excel_BuiltIn_Print_Area_6_1" localSheetId="6">[31]ภัทราวรรณ!#REF!</definedName>
    <definedName name="Excel_BuiltIn_Print_Area_6_1">[31]ภัทราวรรณ!#REF!</definedName>
    <definedName name="Excel_BuiltIn_Print_Area_6_1_1" localSheetId="12">#REF!</definedName>
    <definedName name="Excel_BuiltIn_Print_Area_6_1_1" localSheetId="6">#REF!</definedName>
    <definedName name="Excel_BuiltIn_Print_Area_6_1_1">#REF!</definedName>
    <definedName name="Excel_BuiltIn_Print_Area_6_18" localSheetId="12">#REF!</definedName>
    <definedName name="Excel_BuiltIn_Print_Area_6_18" localSheetId="6">#REF!</definedName>
    <definedName name="Excel_BuiltIn_Print_Area_6_18">#REF!</definedName>
    <definedName name="Excel_BuiltIn_Print_Area_7" localSheetId="12">#REF!</definedName>
    <definedName name="Excel_BuiltIn_Print_Area_7" localSheetId="6">#REF!</definedName>
    <definedName name="Excel_BuiltIn_Print_Area_7" localSheetId="0">#REF!</definedName>
    <definedName name="Excel_BuiltIn_Print_Area_7">#REF!</definedName>
    <definedName name="Excel_BuiltIn_Print_Area_7_1">"$#REF!.$A$35:$R$65"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2">"#REF!"</definedName>
    <definedName name="Excel_BuiltIn_Print_Area_7_18" localSheetId="12">#REF!</definedName>
    <definedName name="Excel_BuiltIn_Print_Area_7_18" localSheetId="6">#REF!</definedName>
    <definedName name="Excel_BuiltIn_Print_Area_7_18">#REF!</definedName>
    <definedName name="Excel_BuiltIn_Print_Area_8" localSheetId="12">#REF!</definedName>
    <definedName name="Excel_BuiltIn_Print_Area_8" localSheetId="6">#REF!</definedName>
    <definedName name="Excel_BuiltIn_Print_Area_8">#REF!</definedName>
    <definedName name="Excel_BuiltIn_Print_Area_8_1">"#REF!"</definedName>
    <definedName name="Excel_BuiltIn_Print_Area_8_1_1">"#REF!"</definedName>
    <definedName name="Excel_BuiltIn_Print_Area_8_1_1_1">"#REF!"</definedName>
    <definedName name="Excel_BuiltIn_Print_Area_8_1_1_1_1">"#REF!"</definedName>
    <definedName name="Excel_BuiltIn_Print_Area_8_1_1_1_2">"#REF!"</definedName>
    <definedName name="Excel_BuiltIn_Print_Area_8_1_1_2">"#REF!"</definedName>
    <definedName name="Excel_BuiltIn_Print_Area_9" localSheetId="12">#REF!</definedName>
    <definedName name="Excel_BuiltIn_Print_Area_9" localSheetId="6">#REF!</definedName>
    <definedName name="Excel_BuiltIn_Print_Area_9">#REF!</definedName>
    <definedName name="Excel_BuiltIn_Print_Area_9_1">"#REF!"</definedName>
    <definedName name="Excel_BuiltIn_Print_Area_9_1_1">"#REF!"</definedName>
    <definedName name="Excel_BuiltIn_Print_Titles" localSheetId="12">'[32]ตารางการคำนวณ- สมุย'!#REF!</definedName>
    <definedName name="Excel_BuiltIn_Print_Titles" localSheetId="6">'[32]ตารางการคำนวณ- สมุย'!#REF!</definedName>
    <definedName name="Excel_BuiltIn_Print_Titles">'[32]ตารางการคำนวณ- สมุย'!#REF!</definedName>
    <definedName name="Excel_BuiltIn_Print_Titles_1" localSheetId="12">'[29]รายละเอียดท่อ-รับโอน55'!#REF!</definedName>
    <definedName name="Excel_BuiltIn_Print_Titles_1" localSheetId="6">'[29]รายละเอียดท่อ-รับโอน55'!#REF!</definedName>
    <definedName name="Excel_BuiltIn_Print_Titles_1">'[29]รายละเอียดท่อ-รับโอน55'!#REF!</definedName>
    <definedName name="Excel_BuiltIn_Print_Titles_1_1" localSheetId="12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12">#REF!</definedName>
    <definedName name="Excel_BuiltIn_Print_Titles_1_1_1" localSheetId="6">#REF!</definedName>
    <definedName name="Excel_BuiltIn_Print_Titles_1_1_1">#REF!</definedName>
    <definedName name="Excel_BuiltIn_Print_Titles_1_1_1_1" localSheetId="12">#REF!</definedName>
    <definedName name="Excel_BuiltIn_Print_Titles_1_1_1_1" localSheetId="6">#REF!</definedName>
    <definedName name="Excel_BuiltIn_Print_Titles_1_1_1_1">#REF!</definedName>
    <definedName name="Excel_BuiltIn_Print_Titles_1_1_1_1_1" localSheetId="12">#REF!</definedName>
    <definedName name="Excel_BuiltIn_Print_Titles_1_1_1_1_1" localSheetId="6">#REF!</definedName>
    <definedName name="Excel_BuiltIn_Print_Titles_1_1_1_1_1">#REF!</definedName>
    <definedName name="Excel_BuiltIn_Print_Titles_1_1_1_1_1_1" localSheetId="12">#REF!</definedName>
    <definedName name="Excel_BuiltIn_Print_Titles_1_1_1_1_1_1" localSheetId="6">#REF!</definedName>
    <definedName name="Excel_BuiltIn_Print_Titles_1_1_1_1_1_1">#REF!</definedName>
    <definedName name="Excel_BuiltIn_Print_Titles_1_1_17" localSheetId="12">#REF!</definedName>
    <definedName name="Excel_BuiltIn_Print_Titles_1_1_17" localSheetId="6">#REF!</definedName>
    <definedName name="Excel_BuiltIn_Print_Titles_1_1_17">#REF!</definedName>
    <definedName name="Excel_BuiltIn_Print_Titles_10_1" localSheetId="12">#REF!</definedName>
    <definedName name="Excel_BuiltIn_Print_Titles_10_1" localSheetId="6">#REF!</definedName>
    <definedName name="Excel_BuiltIn_Print_Titles_10_1">#REF!</definedName>
    <definedName name="Excel_BuiltIn_Print_Titles_10_1_1" localSheetId="12">#REF!</definedName>
    <definedName name="Excel_BuiltIn_Print_Titles_10_1_1" localSheetId="6">#REF!</definedName>
    <definedName name="Excel_BuiltIn_Print_Titles_10_1_1">#REF!</definedName>
    <definedName name="Excel_BuiltIn_Print_Titles_12" localSheetId="12">#REF!</definedName>
    <definedName name="Excel_BuiltIn_Print_Titles_12" localSheetId="6">#REF!</definedName>
    <definedName name="Excel_BuiltIn_Print_Titles_12">#REF!</definedName>
    <definedName name="Excel_BuiltIn_Print_Titles_12_1" localSheetId="12">#REF!</definedName>
    <definedName name="Excel_BuiltIn_Print_Titles_12_1" localSheetId="6">#REF!</definedName>
    <definedName name="Excel_BuiltIn_Print_Titles_12_1">#REF!</definedName>
    <definedName name="Excel_BuiltIn_Print_Titles_14">NA()</definedName>
    <definedName name="Excel_BuiltIn_Print_Titles_15_1" localSheetId="12">#REF!</definedName>
    <definedName name="Excel_BuiltIn_Print_Titles_15_1" localSheetId="6">#REF!</definedName>
    <definedName name="Excel_BuiltIn_Print_Titles_15_1">#REF!</definedName>
    <definedName name="Excel_BuiltIn_Print_Titles_17_1" localSheetId="12">#REF!</definedName>
    <definedName name="Excel_BuiltIn_Print_Titles_17_1" localSheetId="6">#REF!</definedName>
    <definedName name="Excel_BuiltIn_Print_Titles_17_1">#REF!</definedName>
    <definedName name="Excel_BuiltIn_Print_Titles_18" localSheetId="12">#REF!</definedName>
    <definedName name="Excel_BuiltIn_Print_Titles_18" localSheetId="6">#REF!</definedName>
    <definedName name="Excel_BuiltIn_Print_Titles_18">#REF!</definedName>
    <definedName name="Excel_BuiltIn_Print_Titles_18_1" localSheetId="12">#REF!</definedName>
    <definedName name="Excel_BuiltIn_Print_Titles_18_1" localSheetId="6">#REF!</definedName>
    <definedName name="Excel_BuiltIn_Print_Titles_18_1">#REF!</definedName>
    <definedName name="Excel_BuiltIn_Print_Titles_18_1_1" localSheetId="12">#REF!</definedName>
    <definedName name="Excel_BuiltIn_Print_Titles_18_1_1" localSheetId="6">#REF!</definedName>
    <definedName name="Excel_BuiltIn_Print_Titles_18_1_1">#REF!</definedName>
    <definedName name="Excel_BuiltIn_Print_Titles_19_1" localSheetId="12">#REF!</definedName>
    <definedName name="Excel_BuiltIn_Print_Titles_19_1" localSheetId="6">#REF!</definedName>
    <definedName name="Excel_BuiltIn_Print_Titles_19_1">#REF!</definedName>
    <definedName name="Excel_BuiltIn_Print_Titles_2" localSheetId="12">#REF!</definedName>
    <definedName name="Excel_BuiltIn_Print_Titles_2" localSheetId="6">#REF!</definedName>
    <definedName name="Excel_BuiltIn_Print_Titles_2" localSheetId="0">#REF!</definedName>
    <definedName name="Excel_BuiltIn_Print_Titles_2">#REF!</definedName>
    <definedName name="Excel_BuiltIn_Print_Titles_2_1" localSheetId="12">#REF!</definedName>
    <definedName name="Excel_BuiltIn_Print_Titles_2_1" localSheetId="6">#REF!</definedName>
    <definedName name="Excel_BuiltIn_Print_Titles_2_1" localSheetId="0">#REF!</definedName>
    <definedName name="Excel_BuiltIn_Print_Titles_2_1">#REF!</definedName>
    <definedName name="Excel_BuiltIn_Print_Titles_2_1_1" localSheetId="12">#REF!</definedName>
    <definedName name="Excel_BuiltIn_Print_Titles_2_1_1" localSheetId="6">#REF!</definedName>
    <definedName name="Excel_BuiltIn_Print_Titles_2_1_1">#REF!</definedName>
    <definedName name="Excel_BuiltIn_Print_Titles_2_1_1_1">NA()</definedName>
    <definedName name="Excel_BuiltIn_Print_Titles_2_1_1_1_1">"#REF!"</definedName>
    <definedName name="Excel_BuiltIn_Print_Titles_21_1" localSheetId="12">#REF!</definedName>
    <definedName name="Excel_BuiltIn_Print_Titles_21_1" localSheetId="6">#REF!</definedName>
    <definedName name="Excel_BuiltIn_Print_Titles_21_1">#REF!</definedName>
    <definedName name="Excel_BuiltIn_Print_Titles_23_1" localSheetId="12">#REF!</definedName>
    <definedName name="Excel_BuiltIn_Print_Titles_23_1" localSheetId="6">#REF!</definedName>
    <definedName name="Excel_BuiltIn_Print_Titles_23_1">#REF!</definedName>
    <definedName name="Excel_BuiltIn_Print_Titles_23_1_1" localSheetId="12">#REF!</definedName>
    <definedName name="Excel_BuiltIn_Print_Titles_23_1_1" localSheetId="6">#REF!</definedName>
    <definedName name="Excel_BuiltIn_Print_Titles_23_1_1">#REF!</definedName>
    <definedName name="Excel_BuiltIn_Print_Titles_24_1" localSheetId="12">#REF!</definedName>
    <definedName name="Excel_BuiltIn_Print_Titles_24_1" localSheetId="6">#REF!</definedName>
    <definedName name="Excel_BuiltIn_Print_Titles_24_1">#REF!</definedName>
    <definedName name="Excel_BuiltIn_Print_Titles_24_1_1" localSheetId="12">#REF!</definedName>
    <definedName name="Excel_BuiltIn_Print_Titles_24_1_1" localSheetId="6">#REF!</definedName>
    <definedName name="Excel_BuiltIn_Print_Titles_24_1_1">#REF!</definedName>
    <definedName name="Excel_BuiltIn_Print_Titles_26_1" localSheetId="12">#REF!</definedName>
    <definedName name="Excel_BuiltIn_Print_Titles_26_1" localSheetId="6">#REF!</definedName>
    <definedName name="Excel_BuiltIn_Print_Titles_26_1">#REF!</definedName>
    <definedName name="Excel_BuiltIn_Print_Titles_28_1" localSheetId="12">#REF!</definedName>
    <definedName name="Excel_BuiltIn_Print_Titles_28_1" localSheetId="6">#REF!</definedName>
    <definedName name="Excel_BuiltIn_Print_Titles_28_1">#REF!</definedName>
    <definedName name="Excel_BuiltIn_Print_Titles_3" localSheetId="12">#REF!</definedName>
    <definedName name="Excel_BuiltIn_Print_Titles_3" localSheetId="6">#REF!</definedName>
    <definedName name="Excel_BuiltIn_Print_Titles_3">#REF!</definedName>
    <definedName name="Excel_BuiltIn_Print_Titles_3_1" localSheetId="12">#REF!</definedName>
    <definedName name="Excel_BuiltIn_Print_Titles_3_1" localSheetId="6">#REF!</definedName>
    <definedName name="Excel_BuiltIn_Print_Titles_3_1">#REF!</definedName>
    <definedName name="Excel_BuiltIn_Print_Titles_3_1_1" localSheetId="12">#REF!</definedName>
    <definedName name="Excel_BuiltIn_Print_Titles_3_1_1" localSheetId="6">#REF!</definedName>
    <definedName name="Excel_BuiltIn_Print_Titles_3_1_1">#REF!</definedName>
    <definedName name="Excel_BuiltIn_Print_Titles_31" localSheetId="12">#REF!</definedName>
    <definedName name="Excel_BuiltIn_Print_Titles_31" localSheetId="6">#REF!</definedName>
    <definedName name="Excel_BuiltIn_Print_Titles_31">#REF!</definedName>
    <definedName name="Excel_BuiltIn_Print_Titles_39_1" localSheetId="12">#REF!</definedName>
    <definedName name="Excel_BuiltIn_Print_Titles_39_1" localSheetId="6">#REF!</definedName>
    <definedName name="Excel_BuiltIn_Print_Titles_39_1">#REF!</definedName>
    <definedName name="Excel_BuiltIn_Print_Titles_4" localSheetId="12">#REF!</definedName>
    <definedName name="Excel_BuiltIn_Print_Titles_4" localSheetId="6">#REF!</definedName>
    <definedName name="Excel_BuiltIn_Print_Titles_4">#REF!</definedName>
    <definedName name="Excel_BuiltIn_Print_Titles_4_1" localSheetId="12">#REF!</definedName>
    <definedName name="Excel_BuiltIn_Print_Titles_4_1" localSheetId="6">#REF!</definedName>
    <definedName name="Excel_BuiltIn_Print_Titles_4_1">#REF!</definedName>
    <definedName name="Excel_BuiltIn_Print_Titles_4_1_1" localSheetId="12">#REF!</definedName>
    <definedName name="Excel_BuiltIn_Print_Titles_4_1_1" localSheetId="6">#REF!</definedName>
    <definedName name="Excel_BuiltIn_Print_Titles_4_1_1">#REF!</definedName>
    <definedName name="Excel_BuiltIn_Print_Titles_41" localSheetId="12">#REF!</definedName>
    <definedName name="Excel_BuiltIn_Print_Titles_41" localSheetId="6">#REF!</definedName>
    <definedName name="Excel_BuiltIn_Print_Titles_41">#REF!</definedName>
    <definedName name="Excel_BuiltIn_Print_Titles_5" localSheetId="12">#REF!</definedName>
    <definedName name="Excel_BuiltIn_Print_Titles_5" localSheetId="6">#REF!</definedName>
    <definedName name="Excel_BuiltIn_Print_Titles_5">#REF!</definedName>
    <definedName name="Excel_BuiltIn_Print_Titles_5_1" localSheetId="12">#REF!</definedName>
    <definedName name="Excel_BuiltIn_Print_Titles_5_1" localSheetId="6">#REF!</definedName>
    <definedName name="Excel_BuiltIn_Print_Titles_5_1">#REF!</definedName>
    <definedName name="Excel_BuiltIn_Print_Titles_5_1_1" localSheetId="12">#REF!</definedName>
    <definedName name="Excel_BuiltIn_Print_Titles_5_1_1" localSheetId="6">#REF!</definedName>
    <definedName name="Excel_BuiltIn_Print_Titles_5_1_1">#REF!</definedName>
    <definedName name="Excel_BuiltIn_Print_Titles_5_18" localSheetId="12">#REF!</definedName>
    <definedName name="Excel_BuiltIn_Print_Titles_5_18" localSheetId="6">#REF!</definedName>
    <definedName name="Excel_BuiltIn_Print_Titles_5_18">#REF!</definedName>
    <definedName name="Excel_BuiltIn_Print_Titles_53" localSheetId="12">#REF!</definedName>
    <definedName name="Excel_BuiltIn_Print_Titles_53" localSheetId="6">#REF!</definedName>
    <definedName name="Excel_BuiltIn_Print_Titles_53">#REF!</definedName>
    <definedName name="Excel_BuiltIn_Print_Titles_54_1" localSheetId="12">#REF!</definedName>
    <definedName name="Excel_BuiltIn_Print_Titles_54_1" localSheetId="6">#REF!</definedName>
    <definedName name="Excel_BuiltIn_Print_Titles_54_1">#REF!</definedName>
    <definedName name="Excel_BuiltIn_Print_Titles_6" localSheetId="12">#REF!</definedName>
    <definedName name="Excel_BuiltIn_Print_Titles_6" localSheetId="6">#REF!</definedName>
    <definedName name="Excel_BuiltIn_Print_Titles_6">#REF!</definedName>
    <definedName name="Excel_BuiltIn_Print_Titles_6_1" localSheetId="12">#REF!</definedName>
    <definedName name="Excel_BuiltIn_Print_Titles_6_1" localSheetId="6">#REF!</definedName>
    <definedName name="Excel_BuiltIn_Print_Titles_6_1">#REF!</definedName>
    <definedName name="Excel_BuiltIn_Print_Titles_6_1_1" localSheetId="12">#REF!</definedName>
    <definedName name="Excel_BuiltIn_Print_Titles_6_1_1" localSheetId="6">#REF!</definedName>
    <definedName name="Excel_BuiltIn_Print_Titles_6_1_1">#REF!</definedName>
    <definedName name="Excel_BuiltIn_Print_Titles_6_1_1_1" localSheetId="12">#REF!</definedName>
    <definedName name="Excel_BuiltIn_Print_Titles_6_1_1_1" localSheetId="6">#REF!</definedName>
    <definedName name="Excel_BuiltIn_Print_Titles_6_1_1_1">#REF!</definedName>
    <definedName name="Excel_BuiltIn_Print_Titles_6_18" localSheetId="12">#REF!</definedName>
    <definedName name="Excel_BuiltIn_Print_Titles_6_18" localSheetId="6">#REF!</definedName>
    <definedName name="Excel_BuiltIn_Print_Titles_6_18">#REF!</definedName>
    <definedName name="Excel_BuiltIn_Print_Titles_7" localSheetId="12">#REF!</definedName>
    <definedName name="Excel_BuiltIn_Print_Titles_7" localSheetId="6">#REF!</definedName>
    <definedName name="Excel_BuiltIn_Print_Titles_7">#REF!</definedName>
    <definedName name="Excel_BuiltIn_Print_Titles_7_1" localSheetId="12">#REF!</definedName>
    <definedName name="Excel_BuiltIn_Print_Titles_7_1" localSheetId="6">#REF!</definedName>
    <definedName name="Excel_BuiltIn_Print_Titles_7_1">#REF!</definedName>
    <definedName name="Excel_BuiltIn_Print_Titles_7_1_1" localSheetId="12">#REF!</definedName>
    <definedName name="Excel_BuiltIn_Print_Titles_7_1_1" localSheetId="6">#REF!</definedName>
    <definedName name="Excel_BuiltIn_Print_Titles_7_1_1">#REF!</definedName>
    <definedName name="Excel_BuiltIn_Print_Titles_7_18" localSheetId="12">#REF!</definedName>
    <definedName name="Excel_BuiltIn_Print_Titles_7_18" localSheetId="6">#REF!</definedName>
    <definedName name="Excel_BuiltIn_Print_Titles_7_18">#REF!</definedName>
    <definedName name="Excel_BuiltIn_Print_Titles_8" localSheetId="12">#REF!</definedName>
    <definedName name="Excel_BuiltIn_Print_Titles_8" localSheetId="6">#REF!</definedName>
    <definedName name="Excel_BuiltIn_Print_Titles_8">#REF!</definedName>
    <definedName name="Excel_BuiltIn_Print_Titles_9" localSheetId="12">(#REF!,#REF!)</definedName>
    <definedName name="Excel_BuiltIn_Print_Titles_9" localSheetId="6">(#REF!,#REF!)</definedName>
    <definedName name="Excel_BuiltIn_Print_Titles_9">(#REF!,#REF!)</definedName>
    <definedName name="ff" localSheetId="12">#REF!</definedName>
    <definedName name="ff" localSheetId="6">#REF!</definedName>
    <definedName name="ff">#REF!</definedName>
    <definedName name="Format">"#REF!"</definedName>
    <definedName name="Format_1">"#REF!"</definedName>
    <definedName name="Format_13">"$#REF.$A$2:$T$4262"</definedName>
    <definedName name="Format_2">"$#REF.$A$2:$T$4262"</definedName>
    <definedName name="Format_3">NA()</definedName>
    <definedName name="Format_4">NA()</definedName>
    <definedName name="Format_5">"#REF!"</definedName>
    <definedName name="Format_5_1">"#REF!"</definedName>
    <definedName name="Format_7">"#ref!"</definedName>
    <definedName name="FSQ3_1">"#REF!"</definedName>
    <definedName name="FSQ3_1_1">"#REF!"</definedName>
    <definedName name="Fuel">[14]EXRPTS!$D$45</definedName>
    <definedName name="ggg" localSheetId="0" hidden="1">{#N/A,#N/A,FALSE,"동부"}</definedName>
    <definedName name="ggg" hidden="1">{#N/A,#N/A,FALSE,"동부"}</definedName>
    <definedName name="gggg">"#REF!"</definedName>
    <definedName name="gggg_1">"#REF!"</definedName>
    <definedName name="GM">NA()</definedName>
    <definedName name="group_f_2">"#ref!"</definedName>
    <definedName name="group_f_7">"#ref!"</definedName>
    <definedName name="h">NA()</definedName>
    <definedName name="HedgingCount" localSheetId="12">#REF!</definedName>
    <definedName name="HedgingCount" localSheetId="6">#REF!</definedName>
    <definedName name="HedgingCount">#REF!</definedName>
    <definedName name="HedgingCount_1">"#REF!"</definedName>
    <definedName name="HedgingCount_2">"#REF!"</definedName>
    <definedName name="HedgingCount_3">"#REF!"</definedName>
    <definedName name="HedgingCount_4">"#REF!"</definedName>
    <definedName name="iikkoo">"#REF!"</definedName>
    <definedName name="iikkoo_1">"#REF!"</definedName>
    <definedName name="InitialEquity">[14]EXRPTS!$Q$49</definedName>
    <definedName name="j">NA()</definedName>
    <definedName name="kfoejd">#N/A</definedName>
    <definedName name="kfoejd_10">NA()</definedName>
    <definedName name="kfoejd_11">NA()</definedName>
    <definedName name="kfoejd_12">NA()</definedName>
    <definedName name="kfoejd_13">NA()</definedName>
    <definedName name="kfoejd_14">NA()</definedName>
    <definedName name="kfoejd_3">NA()</definedName>
    <definedName name="kfoejd_4">NA()</definedName>
    <definedName name="kfoejd_5">NA()</definedName>
    <definedName name="kfoejd_6">NA()</definedName>
    <definedName name="kfoejd_7">NA()</definedName>
    <definedName name="kfoejd_8">NA()</definedName>
    <definedName name="kfoejd_9">NA()</definedName>
    <definedName name="kmouh">#N/A</definedName>
    <definedName name="kmouh_10">NA()</definedName>
    <definedName name="kmouh_11">NA()</definedName>
    <definedName name="kmouh_12">NA()</definedName>
    <definedName name="kmouh_13">NA()</definedName>
    <definedName name="kmouh_14">NA()</definedName>
    <definedName name="kmouh_3">NA()</definedName>
    <definedName name="kmouh_4">NA()</definedName>
    <definedName name="kmouh_5">NA()</definedName>
    <definedName name="kmouh_6">NA()</definedName>
    <definedName name="kmouh_7">NA()</definedName>
    <definedName name="kmouh_8">NA()</definedName>
    <definedName name="kmouh_9">NA()</definedName>
    <definedName name="l">NA()</definedName>
    <definedName name="LCD" localSheetId="0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LCD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List1">[33]List!$A$3:$A$5</definedName>
    <definedName name="List2">[33]List!$B$3:$B$10</definedName>
    <definedName name="List3">[33]List!$C$3:$C$7</definedName>
    <definedName name="List4">[33]List!$D$3:$D$6</definedName>
    <definedName name="LocalBond">[14]EXRPTS!$R$10</definedName>
    <definedName name="lsojfdfs">#N/A</definedName>
    <definedName name="lsojfdfs_10">NA()</definedName>
    <definedName name="lsojfdfs_11">NA()</definedName>
    <definedName name="lsojfdfs_12">NA()</definedName>
    <definedName name="lsojfdfs_13">NA()</definedName>
    <definedName name="lsojfdfs_14">NA()</definedName>
    <definedName name="lsojfdfs_3">NA()</definedName>
    <definedName name="lsojfdfs_4">NA()</definedName>
    <definedName name="lsojfdfs_5">NA()</definedName>
    <definedName name="lsojfdfs_6">NA()</definedName>
    <definedName name="lsojfdfs_7">NA()</definedName>
    <definedName name="lsojfdfs_8">NA()</definedName>
    <definedName name="lsojfdfs_9">NA()</definedName>
    <definedName name="mjdfdd">#N/A</definedName>
    <definedName name="mjdfdd_10">NA()</definedName>
    <definedName name="mjdfdd_11">NA()</definedName>
    <definedName name="mjdfdd_12">NA()</definedName>
    <definedName name="mjdfdd_13">NA()</definedName>
    <definedName name="mjdfdd_14">NA()</definedName>
    <definedName name="mjdfdd_3">NA()</definedName>
    <definedName name="mjdfdd_4">NA()</definedName>
    <definedName name="mjdfdd_5">NA()</definedName>
    <definedName name="mjdfdd_6">NA()</definedName>
    <definedName name="mjdfdd_7">NA()</definedName>
    <definedName name="mjdfdd_8">NA()</definedName>
    <definedName name="mjdfdd_9">NA()</definedName>
    <definedName name="mkohj">#N/A</definedName>
    <definedName name="mkohj_10">NA()</definedName>
    <definedName name="mkohj_11">NA()</definedName>
    <definedName name="mkohj_12">NA()</definedName>
    <definedName name="mkohj_13">NA()</definedName>
    <definedName name="mkohj_14">NA()</definedName>
    <definedName name="mkohj_3">NA()</definedName>
    <definedName name="mkohj_4">NA()</definedName>
    <definedName name="mkohj_5">NA()</definedName>
    <definedName name="mkohj_6">NA()</definedName>
    <definedName name="mkohj_7">NA()</definedName>
    <definedName name="mkohj_8">NA()</definedName>
    <definedName name="mkohj_9">NA()</definedName>
    <definedName name="month">[28]Sheet1!$A$1:$A$12</definedName>
    <definedName name="Movie1" localSheetId="12">#REF!</definedName>
    <definedName name="Movie1" localSheetId="6">#REF!</definedName>
    <definedName name="Movie1">#REF!</definedName>
    <definedName name="Movie2" localSheetId="12">#REF!</definedName>
    <definedName name="Movie2" localSheetId="6">#REF!</definedName>
    <definedName name="Movie2">#REF!</definedName>
    <definedName name="newcustomer">[27]รวม!$C$4:$K$1976</definedName>
    <definedName name="Notes">"#REF!"</definedName>
    <definedName name="Notes_1">"#REF!"</definedName>
    <definedName name="Notes_13">"$#REF.$A$1:$L$42"</definedName>
    <definedName name="Notes_2">"#ref!"</definedName>
    <definedName name="Notes_3">NA()</definedName>
    <definedName name="Notes_4">NA()</definedName>
    <definedName name="Notes_5">"#REF!"</definedName>
    <definedName name="Notes_5_1">"#REF!"</definedName>
    <definedName name="Notes_7">"#ref!"</definedName>
    <definedName name="o">NA()</definedName>
    <definedName name="OLE_LINK1_2" localSheetId="12">#REF!</definedName>
    <definedName name="OLE_LINK1_2" localSheetId="6">#REF!</definedName>
    <definedName name="OLE_LINK1_2">#REF!</definedName>
    <definedName name="OLE_LINK1_3">"$#REF.$A$23"</definedName>
    <definedName name="OLE_LINK1_4">"$#REF.$A$23"</definedName>
    <definedName name="OLE_LINK3_2">#N/A</definedName>
    <definedName name="OLE_LINK3_3">"$#REF.$F$13"</definedName>
    <definedName name="OLE_LINK3_4">"$#REF.$F$13"</definedName>
    <definedName name="ONM">[14]EXRPTS!$D$44</definedName>
    <definedName name="Permitted_Bound" localSheetId="12">[1]EXRPTS!#REF!</definedName>
    <definedName name="Permitted_Bound" localSheetId="6">[1]EXRPTS!#REF!</definedName>
    <definedName name="Permitted_Bound">[1]EXRPTS!#REF!</definedName>
    <definedName name="Permitted_Bound_1">NA()</definedName>
    <definedName name="Permitted_Bound_2">NA()</definedName>
    <definedName name="Permitted_Bound_3">NA()</definedName>
    <definedName name="Permitted_Bound_4">NA()</definedName>
    <definedName name="Permitted_Bound_5">NA()</definedName>
    <definedName name="pl">"#REF!"</definedName>
    <definedName name="pl_1">"#REF!"</definedName>
    <definedName name="pl_10">"'file:///c:/ep_2008-6%20month/before_audit/note_6m.xls'#$''.$ap$127"</definedName>
    <definedName name="pl_11">"'file:///c:/ep_2008-6%20month/before_audit/note_6m.xls'#$''.$ap$127"</definedName>
    <definedName name="pl_13">"$#REF.$AP$127"</definedName>
    <definedName name="pl_2">"$#REF.$AP$127"</definedName>
    <definedName name="pl_3">NA()</definedName>
    <definedName name="pl_4">NA()</definedName>
    <definedName name="pl_5">"#REF!"</definedName>
    <definedName name="pl_5_1">"#REF!"</definedName>
    <definedName name="pl_7">"#ref!"</definedName>
    <definedName name="PLstment">"#REF!"</definedName>
    <definedName name="PLstment_1">"#REF!"</definedName>
    <definedName name="PLstment_13">"$#REF.$A$1:$K$35"</definedName>
    <definedName name="PLstment_2">"#ref!"</definedName>
    <definedName name="PLstment_3">NA()</definedName>
    <definedName name="PLstment_4">NA()</definedName>
    <definedName name="PLstment_5">"#REF!"</definedName>
    <definedName name="PLstment_5_1">"#REF!"</definedName>
    <definedName name="PLstment_7">"#ref!"</definedName>
    <definedName name="_xlnm.Print_Area" localSheetId="6">#REF!</definedName>
    <definedName name="_xlnm.Print_Area" localSheetId="0">'เป้าหมาย กงป. 2566 (ปรับน้ำโอน)'!$A$1:$D$377</definedName>
    <definedName name="_xlnm.Print_Area">#REF!</definedName>
    <definedName name="PRINT_AREA_MI" localSheetId="12">#REF!</definedName>
    <definedName name="PRINT_AREA_MI" localSheetId="6">#REF!</definedName>
    <definedName name="PRINT_AREA_MI" localSheetId="0">#REF!</definedName>
    <definedName name="PRINT_AREA_MI">#REF!</definedName>
    <definedName name="_xlnm.Print_Titles" localSheetId="12">'KPI-EBIDA'!$1:$4</definedName>
    <definedName name="_xlnm.Print_Titles" localSheetId="0">'เป้าหมาย กงป. 2566 (ปรับน้ำโอน)'!$1:$6</definedName>
    <definedName name="_xlnm.Print_Titles">#N/A</definedName>
    <definedName name="PYF">[14]EXRPTS!$P$5</definedName>
    <definedName name="QA">#N/A</definedName>
    <definedName name="QA_1" localSheetId="12">#REF!</definedName>
    <definedName name="QA_1" localSheetId="6">#REF!</definedName>
    <definedName name="QA_1">#REF!</definedName>
    <definedName name="QA_2">"#ref!"</definedName>
    <definedName name="QA_5">"#REF!"</definedName>
    <definedName name="QA_5_1">"#REF!"</definedName>
    <definedName name="QA_7">"#ref!"</definedName>
    <definedName name="QQ">"#N/A"</definedName>
    <definedName name="QQ_1" localSheetId="12">#REF!</definedName>
    <definedName name="QQ_1" localSheetId="6">#REF!</definedName>
    <definedName name="QQ_1">#REF!</definedName>
    <definedName name="QQ_2">"#ref!"</definedName>
    <definedName name="QQ_5">"#REF!"</definedName>
    <definedName name="QQ_5_1">"#REF!"</definedName>
    <definedName name="QQ_7">"#ref!"</definedName>
    <definedName name="QW">"#N/A"</definedName>
    <definedName name="QW_1" localSheetId="12">#REF!</definedName>
    <definedName name="QW_1" localSheetId="6">#REF!</definedName>
    <definedName name="QW_1">#REF!</definedName>
    <definedName name="QW_2">"#ref!"</definedName>
    <definedName name="QW_5">"#REF!"</definedName>
    <definedName name="QW_5_1">"#REF!"</definedName>
    <definedName name="QW_7">"#ref!"</definedName>
    <definedName name="RDVers">"2.10a"</definedName>
    <definedName name="Report">"#REF!"</definedName>
    <definedName name="Report_1">"#REF!"</definedName>
    <definedName name="Report_13">"$#REF.$A$1:$I$42"</definedName>
    <definedName name="Report_2">"#ref!"</definedName>
    <definedName name="Report_3">NA()</definedName>
    <definedName name="Report_4">NA()</definedName>
    <definedName name="Report_5">"#REF!"</definedName>
    <definedName name="Report_5_1">"#REF!"</definedName>
    <definedName name="Report_7">"#ref!"</definedName>
    <definedName name="Rg5Nm">[34]Operation5!$B$35:$B$54</definedName>
    <definedName name="RiskDet">1</definedName>
    <definedName name="sfgefdg">#N/A</definedName>
    <definedName name="sfgefdg_10">NA()</definedName>
    <definedName name="sfgefdg_11">NA()</definedName>
    <definedName name="sfgefdg_12">NA()</definedName>
    <definedName name="sfgefdg_13">NA()</definedName>
    <definedName name="sfgefdg_14">NA()</definedName>
    <definedName name="sfgefdg_3">NA()</definedName>
    <definedName name="sfgefdg_4">NA()</definedName>
    <definedName name="sfgefdg_5">NA()</definedName>
    <definedName name="sfgefdg_6">NA()</definedName>
    <definedName name="sfgefdg_7">NA()</definedName>
    <definedName name="sfgefdg_8">NA()</definedName>
    <definedName name="sfgefdg_9">NA()</definedName>
    <definedName name="sget999">#N/A</definedName>
    <definedName name="sget999_10">NA()</definedName>
    <definedName name="sget999_11">NA()</definedName>
    <definedName name="sget999_12">NA()</definedName>
    <definedName name="sget999_13">NA()</definedName>
    <definedName name="sget999_14">NA()</definedName>
    <definedName name="sget999_3">NA()</definedName>
    <definedName name="sget999_4">NA()</definedName>
    <definedName name="sget999_5">NA()</definedName>
    <definedName name="sget999_6">NA()</definedName>
    <definedName name="sget999_7">NA()</definedName>
    <definedName name="sget999_8">NA()</definedName>
    <definedName name="sget999_9">NA()</definedName>
    <definedName name="SHIN" localSheetId="0" hidden="1">{#N/A,#N/A,FALSE,"P.C.B"}</definedName>
    <definedName name="SHIN" hidden="1">{#N/A,#N/A,FALSE,"P.C.B"}</definedName>
    <definedName name="SHL_AvailEnd">[14]EXRPTS!$T$10</definedName>
    <definedName name="SHLoan">[14]EXRPTS!$T$10</definedName>
    <definedName name="SHLoan_AvailEnd">[14]EXRPTS!$T$10</definedName>
    <definedName name="SOON" localSheetId="0" hidden="1">{#N/A,#N/A,FALSE,"P.C.B"}</definedName>
    <definedName name="SOON" hidden="1">{#N/A,#N/A,FALSE,"P.C.B"}</definedName>
    <definedName name="sss" localSheetId="0" hidden="1">{#N/A,#N/A,FALSE,"동부"}</definedName>
    <definedName name="sss" hidden="1">{#N/A,#N/A,FALSE,"동부"}</definedName>
    <definedName name="Start_Year">[14]EXRPTS!$D$8</definedName>
    <definedName name="Sub_Asset">NA()</definedName>
    <definedName name="SVC제품별매출" localSheetId="0" hidden="1">{#N/A,#N/A,FALSE,"P.C.B"}</definedName>
    <definedName name="SVC제품별매출" hidden="1">{#N/A,#N/A,FALSE,"P.C.B"}</definedName>
    <definedName name="TEST0">"#REF!"</definedName>
    <definedName name="TEST0_1">"#REF!"</definedName>
    <definedName name="TEST0_13">"$#REF.$B$2:$F$546"</definedName>
    <definedName name="TEST0_2">#N/A</definedName>
    <definedName name="TEST0_3">NA()</definedName>
    <definedName name="TEST0_4">NA()</definedName>
    <definedName name="TEST0_5">"#REF!"</definedName>
    <definedName name="TEST0_5_1">"#REF!"</definedName>
    <definedName name="TEST0_6">#N/A</definedName>
    <definedName name="TEST0_7" localSheetId="12">#REF!</definedName>
    <definedName name="TEST0_7" localSheetId="6">#REF!</definedName>
    <definedName name="TEST0_7">#REF!</definedName>
    <definedName name="TEST1" localSheetId="12">#REF!</definedName>
    <definedName name="TEST1" localSheetId="6">#REF!</definedName>
    <definedName name="TEST1">#REF!</definedName>
    <definedName name="TEST1_1">#N/A</definedName>
    <definedName name="TEST1_10">NA()</definedName>
    <definedName name="TEST1_11">NA()</definedName>
    <definedName name="TEST1_12">NA()</definedName>
    <definedName name="TEST1_13">NA()</definedName>
    <definedName name="TEST1_14">NA()</definedName>
    <definedName name="TEST1_2">NA()</definedName>
    <definedName name="TEST1_3" localSheetId="12">#REF!</definedName>
    <definedName name="TEST1_3" localSheetId="6">#REF!</definedName>
    <definedName name="TEST1_3">#REF!</definedName>
    <definedName name="TEST1_4" localSheetId="12">#REF!</definedName>
    <definedName name="TEST1_4" localSheetId="6">#REF!</definedName>
    <definedName name="TEST1_4">#REF!</definedName>
    <definedName name="TEST1_5">NA()</definedName>
    <definedName name="TEST1_6">NA()</definedName>
    <definedName name="TEST1_7">NA()</definedName>
    <definedName name="TEST1_8">NA()</definedName>
    <definedName name="TEST1_9">NA()</definedName>
    <definedName name="TEST10" localSheetId="12">#REF!</definedName>
    <definedName name="TEST10" localSheetId="6">#REF!</definedName>
    <definedName name="TEST10">#REF!</definedName>
    <definedName name="TEST11" localSheetId="12">#REF!</definedName>
    <definedName name="TEST11" localSheetId="6">#REF!</definedName>
    <definedName name="TEST11">#REF!</definedName>
    <definedName name="TEST12" localSheetId="12">#REF!</definedName>
    <definedName name="TEST12" localSheetId="6">#REF!</definedName>
    <definedName name="TEST12">#REF!</definedName>
    <definedName name="TEST13" localSheetId="12">#REF!</definedName>
    <definedName name="TEST13" localSheetId="6">#REF!</definedName>
    <definedName name="TEST13">#REF!</definedName>
    <definedName name="TEST14" localSheetId="12">#REF!</definedName>
    <definedName name="TEST14" localSheetId="6">#REF!</definedName>
    <definedName name="TEST14">#REF!</definedName>
    <definedName name="TEST15" localSheetId="12">#REF!</definedName>
    <definedName name="TEST15" localSheetId="6">#REF!</definedName>
    <definedName name="TEST15">#REF!</definedName>
    <definedName name="TEST16" localSheetId="12">#REF!</definedName>
    <definedName name="TEST16" localSheetId="6">#REF!</definedName>
    <definedName name="TEST16">#REF!</definedName>
    <definedName name="TEST17" localSheetId="12">#REF!</definedName>
    <definedName name="TEST17" localSheetId="6">#REF!</definedName>
    <definedName name="TEST17">#REF!</definedName>
    <definedName name="TEST18" localSheetId="12">#REF!</definedName>
    <definedName name="TEST18" localSheetId="6">#REF!</definedName>
    <definedName name="TEST18">#REF!</definedName>
    <definedName name="TEST19" localSheetId="12">#REF!</definedName>
    <definedName name="TEST19" localSheetId="6">#REF!</definedName>
    <definedName name="TEST19">#REF!</definedName>
    <definedName name="TEST2" localSheetId="12">#REF!</definedName>
    <definedName name="TEST2" localSheetId="6">#REF!</definedName>
    <definedName name="TEST2">#REF!</definedName>
    <definedName name="TEST2_1" localSheetId="12">#REF!</definedName>
    <definedName name="TEST2_1" localSheetId="6">#REF!</definedName>
    <definedName name="TEST2_1">#REF!</definedName>
    <definedName name="TEST20" localSheetId="12">#REF!</definedName>
    <definedName name="TEST20" localSheetId="6">#REF!</definedName>
    <definedName name="TEST20">#REF!</definedName>
    <definedName name="TEST21" localSheetId="12">#REF!</definedName>
    <definedName name="TEST21" localSheetId="6">#REF!</definedName>
    <definedName name="TEST21">#REF!</definedName>
    <definedName name="TEST22" localSheetId="12">#REF!</definedName>
    <definedName name="TEST22" localSheetId="6">#REF!</definedName>
    <definedName name="TEST22">#REF!</definedName>
    <definedName name="TEST23" localSheetId="12">#REF!</definedName>
    <definedName name="TEST23" localSheetId="6">#REF!</definedName>
    <definedName name="TEST23">#REF!</definedName>
    <definedName name="TEST24" localSheetId="12">#REF!</definedName>
    <definedName name="TEST24" localSheetId="6">#REF!</definedName>
    <definedName name="TEST24">#REF!</definedName>
    <definedName name="TEST25" localSheetId="12">#REF!</definedName>
    <definedName name="TEST25" localSheetId="6">#REF!</definedName>
    <definedName name="TEST25">#REF!</definedName>
    <definedName name="TEST26" localSheetId="12">#REF!</definedName>
    <definedName name="TEST26" localSheetId="6">#REF!</definedName>
    <definedName name="TEST26">#REF!</definedName>
    <definedName name="TEST27" localSheetId="12">#REF!</definedName>
    <definedName name="TEST27" localSheetId="6">#REF!</definedName>
    <definedName name="TEST27">#REF!</definedName>
    <definedName name="TEST28" localSheetId="12">#REF!</definedName>
    <definedName name="TEST28" localSheetId="6">#REF!</definedName>
    <definedName name="TEST28">#REF!</definedName>
    <definedName name="TEST29" localSheetId="12">#REF!</definedName>
    <definedName name="TEST29" localSheetId="6">#REF!</definedName>
    <definedName name="TEST29">#REF!</definedName>
    <definedName name="TEST3" localSheetId="12">#REF!</definedName>
    <definedName name="TEST3" localSheetId="6">#REF!</definedName>
    <definedName name="TEST3">#REF!</definedName>
    <definedName name="TEST30" localSheetId="12">#REF!</definedName>
    <definedName name="TEST30" localSheetId="6">#REF!</definedName>
    <definedName name="TEST30">#REF!</definedName>
    <definedName name="TEST31" localSheetId="12">#REF!</definedName>
    <definedName name="TEST31" localSheetId="6">#REF!</definedName>
    <definedName name="TEST31">#REF!</definedName>
    <definedName name="TEST32" localSheetId="12">#REF!</definedName>
    <definedName name="TEST32" localSheetId="6">#REF!</definedName>
    <definedName name="TEST32">#REF!</definedName>
    <definedName name="TEST33" localSheetId="12">#REF!</definedName>
    <definedName name="TEST33" localSheetId="6">#REF!</definedName>
    <definedName name="TEST33">#REF!</definedName>
    <definedName name="TEST34" localSheetId="12">#REF!</definedName>
    <definedName name="TEST34" localSheetId="6">#REF!</definedName>
    <definedName name="TEST34">#REF!</definedName>
    <definedName name="TEST35" localSheetId="12">#REF!</definedName>
    <definedName name="TEST35" localSheetId="6">#REF!</definedName>
    <definedName name="TEST35">#REF!</definedName>
    <definedName name="TEST36" localSheetId="12">#REF!</definedName>
    <definedName name="TEST36" localSheetId="6">#REF!</definedName>
    <definedName name="TEST36">#REF!</definedName>
    <definedName name="TEST4" localSheetId="12">#REF!</definedName>
    <definedName name="TEST4" localSheetId="6">#REF!</definedName>
    <definedName name="TEST4">#REF!</definedName>
    <definedName name="TEST5" localSheetId="12">#REF!</definedName>
    <definedName name="TEST5" localSheetId="6">#REF!</definedName>
    <definedName name="TEST5">#REF!</definedName>
    <definedName name="TEST6" localSheetId="12">#REF!</definedName>
    <definedName name="TEST6" localSheetId="6">#REF!</definedName>
    <definedName name="TEST6">#REF!</definedName>
    <definedName name="TEST7" localSheetId="12">#REF!</definedName>
    <definedName name="TEST7" localSheetId="6">#REF!</definedName>
    <definedName name="TEST7">#REF!</definedName>
    <definedName name="TEST8" localSheetId="12">#REF!</definedName>
    <definedName name="TEST8" localSheetId="6">#REF!</definedName>
    <definedName name="TEST8">#REF!</definedName>
    <definedName name="TEST9" localSheetId="12">#REF!</definedName>
    <definedName name="TEST9" localSheetId="6">#REF!</definedName>
    <definedName name="TEST9">#REF!</definedName>
    <definedName name="TESTHKEY">"#REF!"</definedName>
    <definedName name="TESTHKEY_1">"#REF!"</definedName>
    <definedName name="TESTHKEY_10">NA()</definedName>
    <definedName name="TESTHKEY_11">NA()</definedName>
    <definedName name="TESTHKEY_12">NA()</definedName>
    <definedName name="TESTHKEY_13">NA()</definedName>
    <definedName name="TESTHKEY_14">NA()</definedName>
    <definedName name="TESTHKEY_2">#N/A</definedName>
    <definedName name="TESTHKEY_3">NA()</definedName>
    <definedName name="TESTHKEY_4">NA()</definedName>
    <definedName name="TESTHKEY_5">"#REF!"</definedName>
    <definedName name="TESTHKEY_5_1">"#REF!"</definedName>
    <definedName name="TESTHKEY_6">#N/A</definedName>
    <definedName name="TESTHKEY_7">NA()</definedName>
    <definedName name="TESTHKEY_8">NA()</definedName>
    <definedName name="TESTHKEY_9">NA()</definedName>
    <definedName name="TESTKEYS">"#REF!"</definedName>
    <definedName name="TESTKEYS_1">"#REF!"</definedName>
    <definedName name="TESTKEYS_10">NA()</definedName>
    <definedName name="TESTKEYS_11">NA()</definedName>
    <definedName name="TESTKEYS_12">NA()</definedName>
    <definedName name="TESTKEYS_13">NA()</definedName>
    <definedName name="TESTKEYS_14">NA()</definedName>
    <definedName name="TESTKEYS_2">#N/A</definedName>
    <definedName name="TESTKEYS_3">NA()</definedName>
    <definedName name="TESTKEYS_4">NA()</definedName>
    <definedName name="TESTKEYS_5">"#REF!"</definedName>
    <definedName name="TESTKEYS_5_1">"#REF!"</definedName>
    <definedName name="TESTKEYS_6">#N/A</definedName>
    <definedName name="TESTKEYS_7">NA()</definedName>
    <definedName name="TESTKEYS_8">NA()</definedName>
    <definedName name="TESTKEYS_9">NA()</definedName>
    <definedName name="TESTVKEY">"#REF!"</definedName>
    <definedName name="TESTVKEY_1">"#REF!"</definedName>
    <definedName name="TESTVKEY_10">NA()</definedName>
    <definedName name="TESTVKEY_11">NA()</definedName>
    <definedName name="TESTVKEY_12">NA()</definedName>
    <definedName name="TESTVKEY_13">NA()</definedName>
    <definedName name="TESTVKEY_14">NA()</definedName>
    <definedName name="TESTVKEY_2">#N/A</definedName>
    <definedName name="TESTVKEY_3">NA()</definedName>
    <definedName name="TESTVKEY_4">NA()</definedName>
    <definedName name="TESTVKEY_5">"#REF!"</definedName>
    <definedName name="TESTVKEY_5_1">"#REF!"</definedName>
    <definedName name="TESTVKEY_6">#N/A</definedName>
    <definedName name="TESTVKEY_7">NA()</definedName>
    <definedName name="TESTVKEY_8">NA()</definedName>
    <definedName name="TESTVKEY_9">NA()</definedName>
    <definedName name="TP_SOE">NA()</definedName>
    <definedName name="Transition_Year" localSheetId="12">[1]EXRPTS!#REF!</definedName>
    <definedName name="Transition_Year" localSheetId="6">[1]EXRPTS!#REF!</definedName>
    <definedName name="Transition_Year">[1]EXRPTS!#REF!</definedName>
    <definedName name="Transition_Year_1">NA()</definedName>
    <definedName name="Transition_Year_2">NA()</definedName>
    <definedName name="Transition_Year_3">NA()</definedName>
    <definedName name="Transition_Year_4">NA()</definedName>
    <definedName name="Transition_Year_5">NA()</definedName>
    <definedName name="type_aa_list_1" localSheetId="12">#REF!</definedName>
    <definedName name="type_aa_list_1" localSheetId="6">#REF!</definedName>
    <definedName name="type_aa_list_1">#REF!</definedName>
    <definedName name="unit_list_1" localSheetId="12">#REF!</definedName>
    <definedName name="unit_list_1" localSheetId="6">#REF!</definedName>
    <definedName name="unit_list_1">#REF!</definedName>
    <definedName name="VVV" localSheetId="0" hidden="1">{#N/A,#N/A,FALSE,"P.C.B"}</definedName>
    <definedName name="VVV" hidden="1">{#N/A,#N/A,FALSE,"P.C.B"}</definedName>
    <definedName name="wrn.1월속보." localSheetId="0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wrn.1월속보.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wrn.97년._.9월._.임차현황." localSheetId="0" hidden="1">{#N/A,#N/A,FALSE,"동부"}</definedName>
    <definedName name="wrn.97년._.9월._.임차현황." hidden="1">{#N/A,#N/A,FALSE,"동부"}</definedName>
    <definedName name="wrn.PCB원가계산." localSheetId="0" hidden="1">{#N/A,#N/A,FALSE,"P.C.B"}</definedName>
    <definedName name="wrn.PCB원가계산." hidden="1">{#N/A,#N/A,FALSE,"P.C.B"}</definedName>
    <definedName name="YOON" localSheetId="0" hidden="1">{#N/A,#N/A,FALSE,"P.C.B"}</definedName>
    <definedName name="YOON" hidden="1">{#N/A,#N/A,FALSE,"P.C.B"}</definedName>
    <definedName name="ZA">"#N/A"</definedName>
    <definedName name="ZA_1" localSheetId="12">#REF!</definedName>
    <definedName name="ZA_1" localSheetId="6">#REF!</definedName>
    <definedName name="ZA_1">#REF!</definedName>
    <definedName name="ZA_2">"#ref!"</definedName>
    <definedName name="ZA_5">"#REF!"</definedName>
    <definedName name="ZA_5_1">"#REF!"</definedName>
    <definedName name="ZA_7">"#ref!"</definedName>
    <definedName name="ZZ">"#N/A"</definedName>
    <definedName name="ZZ_1" localSheetId="12">#REF!</definedName>
    <definedName name="ZZ_1" localSheetId="6">#REF!</definedName>
    <definedName name="ZZ_1">#REF!</definedName>
    <definedName name="ZZ_2">"#ref!"</definedName>
    <definedName name="ZZ_5">"#REF!"</definedName>
    <definedName name="ZZ_5_1">"#REF!"</definedName>
    <definedName name="ZZ_7">"#ref!"</definedName>
    <definedName name="เ">#N/A</definedName>
    <definedName name="แ" localSheetId="12">#REF!</definedName>
    <definedName name="แ" localSheetId="6">#REF!</definedName>
    <definedName name="แ">#REF!</definedName>
    <definedName name="ก">#N/A</definedName>
    <definedName name="ก_10">NA()</definedName>
    <definedName name="ก_11">NA()</definedName>
    <definedName name="ก_12">NA()</definedName>
    <definedName name="ก_13">NA()</definedName>
    <definedName name="ก_14">NA()</definedName>
    <definedName name="ก_3">NA()</definedName>
    <definedName name="ก_4">NA()</definedName>
    <definedName name="ก_5">NA()</definedName>
    <definedName name="ก_6">NA()</definedName>
    <definedName name="ก_7">NA()</definedName>
    <definedName name="ก_8">NA()</definedName>
    <definedName name="ก_9">NA()</definedName>
    <definedName name="กขค" localSheetId="12">#REF!</definedName>
    <definedName name="กขค" localSheetId="6">#REF!</definedName>
    <definedName name="กขค">#REF!</definedName>
    <definedName name="กขค_2">"$#REF.$D$2:$D$302"</definedName>
    <definedName name="กดกเ" localSheetId="12">#REF!</definedName>
    <definedName name="กดกเ" localSheetId="6">#REF!</definedName>
    <definedName name="กดกเ">#REF!</definedName>
    <definedName name="กตป." localSheetId="12">#REF!</definedName>
    <definedName name="กตป." localSheetId="6">#REF!</definedName>
    <definedName name="กตป.">#REF!</definedName>
    <definedName name="กทส." localSheetId="12">#REF!</definedName>
    <definedName name="กทส." localSheetId="6">#REF!</definedName>
    <definedName name="กทส.">#REF!</definedName>
    <definedName name="กฟะ45">#N/A</definedName>
    <definedName name="กฟะ45_10">NA()</definedName>
    <definedName name="กฟะ45_11">NA()</definedName>
    <definedName name="กฟะ45_12">NA()</definedName>
    <definedName name="กฟะ45_13">NA()</definedName>
    <definedName name="กฟะ45_14">NA()</definedName>
    <definedName name="กฟะ45_3">NA()</definedName>
    <definedName name="กฟะ45_4">NA()</definedName>
    <definedName name="กฟะ45_5">NA()</definedName>
    <definedName name="กฟะ45_6">NA()</definedName>
    <definedName name="กฟะ45_7">NA()</definedName>
    <definedName name="กฟะ45_8">NA()</definedName>
    <definedName name="กฟะ45_9">NA()</definedName>
    <definedName name="กรภ." localSheetId="12">#REF!</definedName>
    <definedName name="กรภ." localSheetId="6">#REF!</definedName>
    <definedName name="กรภ.">#REF!</definedName>
    <definedName name="กระดาษ">[35]sheet3!$A$1:$A$11</definedName>
    <definedName name="กวจ." localSheetId="12">#REF!</definedName>
    <definedName name="กวจ." localSheetId="6">#REF!</definedName>
    <definedName name="กวจ." localSheetId="0">#REF!</definedName>
    <definedName name="กวจ.">#REF!</definedName>
    <definedName name="ขาด">#N/A</definedName>
    <definedName name="เขต1" localSheetId="12">#REF!</definedName>
    <definedName name="เขต1" localSheetId="6">#REF!</definedName>
    <definedName name="เขต1">#REF!</definedName>
    <definedName name="เขต10">'[36]R10-status'!$A$5:$BQ$8</definedName>
    <definedName name="เขต2">'[36]R2-status'!$A$5:$BR$26</definedName>
    <definedName name="เขต3" localSheetId="12">#REF!</definedName>
    <definedName name="เขต3" localSheetId="6">#REF!</definedName>
    <definedName name="เขต3">#REF!</definedName>
    <definedName name="เขต4">'[36]R4-status'!$A$5:$BQ$14</definedName>
    <definedName name="เขต5">'[36]R5-status'!$A$5:$BQ$12</definedName>
    <definedName name="เขต6">'[36]R6-status'!$A$5:$BQ$8</definedName>
    <definedName name="เขต7">'[36]R7-status'!$A$5:$BQ$6</definedName>
    <definedName name="เขต8">'[36]R8-status'!$A$5:$BQ$8</definedName>
    <definedName name="เขต9">'[36]R9-status'!$A$5:$BQ$11</definedName>
    <definedName name="ค่าจ้างและบริการ" localSheetId="12">#REF!</definedName>
    <definedName name="ค่าจ้างและบริการ" localSheetId="6">#REF!</definedName>
    <definedName name="ค่าจ้างและบริการ">#REF!</definedName>
    <definedName name="โครงการ">[37]Sheet2!$C$1:$C$21</definedName>
    <definedName name="โครงการ_2">NA()</definedName>
    <definedName name="โครงการ_3">NA()</definedName>
    <definedName name="โครงการ_5">NA()</definedName>
    <definedName name="โครงการ1">[38]โครงการ!$C$2:$C$31</definedName>
    <definedName name="โครงการเขต1" localSheetId="12">#REF!</definedName>
    <definedName name="โครงการเขต1" localSheetId="6">#REF!</definedName>
    <definedName name="โครงการเขต1" localSheetId="0">#REF!</definedName>
    <definedName name="โครงการเขต1">#REF!</definedName>
    <definedName name="โครงการเขต2">NA()</definedName>
    <definedName name="โครงการเขต2_2">NA()</definedName>
    <definedName name="โครงการเขต2_3">NA()</definedName>
    <definedName name="โครงการเขต2_5">NA()</definedName>
    <definedName name="งวด" localSheetId="12">#REF!</definedName>
    <definedName name="งวด" localSheetId="6">#REF!</definedName>
    <definedName name="งวด" localSheetId="0">#REF!</definedName>
    <definedName name="งวด">#REF!</definedName>
    <definedName name="งวด_1" localSheetId="12">#REF!</definedName>
    <definedName name="งวด_1" localSheetId="6">#REF!</definedName>
    <definedName name="งวด_1" localSheetId="0">#REF!</definedName>
    <definedName name="งวด_1">#REF!</definedName>
    <definedName name="ช__อโครงการเขต3">[39]โครงการ!$A$1:$A$30</definedName>
    <definedName name="ด" localSheetId="12">#REF!</definedName>
    <definedName name="ด" localSheetId="6">#REF!</definedName>
    <definedName name="ด" localSheetId="0">#REF!</definedName>
    <definedName name="ด">#REF!</definedName>
    <definedName name="ด_2">"$#REF.$B$2:$B$302"</definedName>
    <definedName name="นนน" localSheetId="12">#REF!</definedName>
    <definedName name="นนน" localSheetId="6">#REF!</definedName>
    <definedName name="นนน" localSheetId="0">#REF!</definedName>
    <definedName name="นนน">#REF!</definedName>
    <definedName name="ป.กบินทร์บุรี" localSheetId="12">#REF!</definedName>
    <definedName name="ป.กบินทร์บุรี" localSheetId="6">#REF!</definedName>
    <definedName name="ป.กบินทร์บุรี">#REF!</definedName>
    <definedName name="ป.กระนวน" localSheetId="12">#REF!</definedName>
    <definedName name="ป.กระนวน" localSheetId="6">#REF!</definedName>
    <definedName name="ป.กระนวน">#REF!</definedName>
    <definedName name="ป.กระบี่" localSheetId="12">#REF!</definedName>
    <definedName name="ป.กระบี่" localSheetId="6">#REF!</definedName>
    <definedName name="ป.กระบี่">#REF!</definedName>
    <definedName name="ป.กันทรลักษ์" localSheetId="12">#REF!</definedName>
    <definedName name="ป.กันทรลักษ์" localSheetId="6">#REF!</definedName>
    <definedName name="ป.กันทรลักษ์">#REF!</definedName>
    <definedName name="ป.กาญจนดิษฐ์" localSheetId="12">#REF!</definedName>
    <definedName name="ป.กาญจนดิษฐ์" localSheetId="6">#REF!</definedName>
    <definedName name="ป.กาญจนดิษฐ์">#REF!</definedName>
    <definedName name="ป.กาญจนบุรี" localSheetId="12">#REF!</definedName>
    <definedName name="ป.กาญจนบุรี" localSheetId="6">#REF!</definedName>
    <definedName name="ป.กาญจนบุรี">#REF!</definedName>
    <definedName name="ป.กาฬสินธุ์" localSheetId="12">#REF!</definedName>
    <definedName name="ป.กาฬสินธุ์" localSheetId="6">#REF!</definedName>
    <definedName name="ป.กาฬสินธุ์">#REF!</definedName>
    <definedName name="ป.กำแพงเพชร" localSheetId="12">#REF!</definedName>
    <definedName name="ป.กำแพงเพชร" localSheetId="6">#REF!</definedName>
    <definedName name="ป.กำแพงเพชร">#REF!</definedName>
    <definedName name="ป.กุฉินารายณ์" localSheetId="12">#REF!</definedName>
    <definedName name="ป.กุฉินารายณ์" localSheetId="6">#REF!</definedName>
    <definedName name="ป.กุฉินารายณ์">#REF!</definedName>
    <definedName name="ป.กุมภวาปี" localSheetId="12">#REF!</definedName>
    <definedName name="ป.กุมภวาปี" localSheetId="6">#REF!</definedName>
    <definedName name="ป.กุมภวาปี">#REF!</definedName>
    <definedName name="ป.กุยบุรี" localSheetId="12">#REF!</definedName>
    <definedName name="ป.กุยบุรี" localSheetId="6">#REF!</definedName>
    <definedName name="ป.กุยบุรี">#REF!</definedName>
    <definedName name="ป.เกาะคา" localSheetId="12">#REF!</definedName>
    <definedName name="ป.เกาะคา" localSheetId="6">#REF!</definedName>
    <definedName name="ป.เกาะคา" localSheetId="0">#REF!</definedName>
    <definedName name="ป.เกาะคา">#REF!</definedName>
    <definedName name="ป.เกาะสมุย" localSheetId="12">#REF!</definedName>
    <definedName name="ป.เกาะสมุย" localSheetId="6">#REF!</definedName>
    <definedName name="ป.เกาะสมุย">#REF!</definedName>
    <definedName name="ป.แก้งคร้อ" localSheetId="12">#REF!</definedName>
    <definedName name="ป.แก้งคร้อ" localSheetId="6">#REF!</definedName>
    <definedName name="ป.แก้งคร้อ">#REF!</definedName>
    <definedName name="ป.ขนอม" localSheetId="12">#REF!</definedName>
    <definedName name="ป.ขนอม" localSheetId="6">#REF!</definedName>
    <definedName name="ป.ขนอม">#REF!</definedName>
    <definedName name="ป.ขลุง" localSheetId="12">#REF!</definedName>
    <definedName name="ป.ขลุง" localSheetId="6">#REF!</definedName>
    <definedName name="ป.ขลุง">#REF!</definedName>
    <definedName name="ป.ขอนแก่น" localSheetId="12">#REF!</definedName>
    <definedName name="ป.ขอนแก่น" localSheetId="6">#REF!</definedName>
    <definedName name="ป.ขอนแก่น">#REF!</definedName>
    <definedName name="ป.ขาณุวรลักษบุรี" localSheetId="12">#REF!</definedName>
    <definedName name="ป.ขาณุวรลักษบุรี" localSheetId="6">#REF!</definedName>
    <definedName name="ป.ขาณุวรลักษบุรี">#REF!</definedName>
    <definedName name="ป.เขมราฐ" localSheetId="12">#REF!</definedName>
    <definedName name="ป.เขมราฐ" localSheetId="6">#REF!</definedName>
    <definedName name="ป.เขมราฐ">#REF!</definedName>
    <definedName name="ป.เขาชัยสน" localSheetId="12">#REF!</definedName>
    <definedName name="ป.เขาชัยสน" localSheetId="6">#REF!</definedName>
    <definedName name="ป.เขาชัยสน">#REF!</definedName>
    <definedName name="ป.ครบุรี" localSheetId="12">#REF!</definedName>
    <definedName name="ป.ครบุรี" localSheetId="6">#REF!</definedName>
    <definedName name="ป.ครบุรี">#REF!</definedName>
    <definedName name="ป.คลองใหญ่" localSheetId="12">#REF!</definedName>
    <definedName name="ป.คลองใหญ่" localSheetId="6">#REF!</definedName>
    <definedName name="ป.คลองใหญ่">#REF!</definedName>
    <definedName name="ป.จอมทอง" localSheetId="12">#REF!</definedName>
    <definedName name="ป.จอมทอง" localSheetId="6">#REF!</definedName>
    <definedName name="ป.จอมทอง">#REF!</definedName>
    <definedName name="ป.จัตุรัส" localSheetId="12">#REF!</definedName>
    <definedName name="ป.จัตุรัส" localSheetId="6">#REF!</definedName>
    <definedName name="ป.จัตุรัส">#REF!</definedName>
    <definedName name="ป.จันดี" localSheetId="12">#REF!</definedName>
    <definedName name="ป.จันดี" localSheetId="6">#REF!</definedName>
    <definedName name="ป.จันดี">#REF!</definedName>
    <definedName name="ป.จันทบุรี" localSheetId="12">#REF!</definedName>
    <definedName name="ป.จันทบุรี" localSheetId="6">#REF!</definedName>
    <definedName name="ป.จันทบุรี">#REF!</definedName>
    <definedName name="ป.จุน" localSheetId="12">#REF!</definedName>
    <definedName name="ป.จุน" localSheetId="6">#REF!</definedName>
    <definedName name="ป.จุน">#REF!</definedName>
    <definedName name="ป.ฉะเชิงเทรา" localSheetId="12">#REF!</definedName>
    <definedName name="ป.ฉะเชิงเทรา" localSheetId="6">#REF!</definedName>
    <definedName name="ป.ฉะเชิงเทรา">#REF!</definedName>
    <definedName name="ป.ชนแดน" localSheetId="12">#REF!</definedName>
    <definedName name="ป.ชนแดน" localSheetId="6">#REF!</definedName>
    <definedName name="ป.ชนแดน">#REF!</definedName>
    <definedName name="ป.ชนบท" localSheetId="12">#REF!</definedName>
    <definedName name="ป.ชนบท" localSheetId="6">#REF!</definedName>
    <definedName name="ป.ชนบท">#REF!</definedName>
    <definedName name="ป.ชลบุรี" localSheetId="12">#REF!</definedName>
    <definedName name="ป.ชลบุรี" localSheetId="6">#REF!</definedName>
    <definedName name="ป.ชลบุรี">#REF!</definedName>
    <definedName name="ป.ชะอวด" localSheetId="12">#REF!</definedName>
    <definedName name="ป.ชะอวด" localSheetId="6">#REF!</definedName>
    <definedName name="ป.ชะอวด">#REF!</definedName>
    <definedName name="ป.ชัยนาท" localSheetId="12">#REF!</definedName>
    <definedName name="ป.ชัยนาท" localSheetId="6">#REF!</definedName>
    <definedName name="ป.ชัยนาท">#REF!</definedName>
    <definedName name="ป.ชัยบาดาล" localSheetId="12">#REF!</definedName>
    <definedName name="ป.ชัยบาดาล" localSheetId="6">#REF!</definedName>
    <definedName name="ป.ชัยบาดาล">#REF!</definedName>
    <definedName name="ป.ชัยภูมิ" localSheetId="12">#REF!</definedName>
    <definedName name="ป.ชัยภูมิ" localSheetId="6">#REF!</definedName>
    <definedName name="ป.ชัยภูมิ">#REF!</definedName>
    <definedName name="ป.ชุมพร" localSheetId="12">#REF!</definedName>
    <definedName name="ป.ชุมพร" localSheetId="6">#REF!</definedName>
    <definedName name="ป.ชุมพร">#REF!</definedName>
    <definedName name="ป.ชุมพวง" localSheetId="12">#REF!</definedName>
    <definedName name="ป.ชุมพวง" localSheetId="6">#REF!</definedName>
    <definedName name="ป.ชุมพวง">#REF!</definedName>
    <definedName name="ป.ชุมแพ" localSheetId="12">#REF!</definedName>
    <definedName name="ป.ชุมแพ" localSheetId="6">#REF!</definedName>
    <definedName name="ป.ชุมแพ">#REF!</definedName>
    <definedName name="ป.เชียงคาน" localSheetId="12">#REF!</definedName>
    <definedName name="ป.เชียงคาน" localSheetId="6">#REF!</definedName>
    <definedName name="ป.เชียงคาน">#REF!</definedName>
    <definedName name="ป.เชียงราย" localSheetId="12">#REF!</definedName>
    <definedName name="ป.เชียงราย" localSheetId="6">#REF!</definedName>
    <definedName name="ป.เชียงราย">#REF!</definedName>
    <definedName name="ป.เชียงใหม่" localSheetId="12">#REF!</definedName>
    <definedName name="ป.เชียงใหม่" localSheetId="6">#REF!</definedName>
    <definedName name="ป.เชียงใหม่">#REF!</definedName>
    <definedName name="ป.โชคชัย" localSheetId="12">#REF!</definedName>
    <definedName name="ป.โชคชัย" localSheetId="6">#REF!</definedName>
    <definedName name="ป.โชคชัย">#REF!</definedName>
    <definedName name="ป.ไชยา" localSheetId="12">#REF!</definedName>
    <definedName name="ป.ไชยา" localSheetId="6">#REF!</definedName>
    <definedName name="ป.ไชยา">#REF!</definedName>
    <definedName name="ป.ด่านขุนทด" localSheetId="12">#REF!</definedName>
    <definedName name="ป.ด่านขุนทด" localSheetId="6">#REF!</definedName>
    <definedName name="ป.ด่านขุนทด">#REF!</definedName>
    <definedName name="ป.ด่านซ้าย" localSheetId="12">#REF!</definedName>
    <definedName name="ป.ด่านซ้าย" localSheetId="6">#REF!</definedName>
    <definedName name="ป.ด่านซ้าย">#REF!</definedName>
    <definedName name="ป.ดำเนินสะดวก" localSheetId="12">#REF!</definedName>
    <definedName name="ป.ดำเนินสะดวก" localSheetId="6">#REF!</definedName>
    <definedName name="ป.ดำเนินสะดวก">#REF!</definedName>
    <definedName name="ป.เดชอุดม" localSheetId="12">#REF!</definedName>
    <definedName name="ป.เดชอุดม" localSheetId="6">#REF!</definedName>
    <definedName name="ป.เดชอุดม">#REF!</definedName>
    <definedName name="ป.เด่นชัย" localSheetId="12">#REF!</definedName>
    <definedName name="ป.เด่นชัย" localSheetId="6">#REF!</definedName>
    <definedName name="ป.เด่นชัย">#REF!</definedName>
    <definedName name="ป.เดิมบางนางบวช" localSheetId="12">#REF!</definedName>
    <definedName name="ป.เดิมบางนางบวช" localSheetId="6">#REF!</definedName>
    <definedName name="ป.เดิมบางนางบวช">#REF!</definedName>
    <definedName name="ป.ตราด" localSheetId="12">#REF!</definedName>
    <definedName name="ป.ตราด" localSheetId="6">#REF!</definedName>
    <definedName name="ป.ตราด">#REF!</definedName>
    <definedName name="ป.ตะกั่วป่า" localSheetId="12">#REF!</definedName>
    <definedName name="ป.ตะกั่วป่า" localSheetId="6">#REF!</definedName>
    <definedName name="ป.ตะกั่วป่า">#REF!</definedName>
    <definedName name="ป.ตะพานหิน" localSheetId="12">#REF!</definedName>
    <definedName name="ป.ตะพานหิน" localSheetId="6">#REF!</definedName>
    <definedName name="ป.ตะพานหิน">#REF!</definedName>
    <definedName name="ป.ตาก" localSheetId="12">#REF!</definedName>
    <definedName name="ป.ตาก" localSheetId="6">#REF!</definedName>
    <definedName name="ป.ตาก">#REF!</definedName>
    <definedName name="ป.เถิน" localSheetId="12">#REF!</definedName>
    <definedName name="ป.เถิน" localSheetId="6">#REF!</definedName>
    <definedName name="ป.เถิน">#REF!</definedName>
    <definedName name="ป.ท่าตะโก" localSheetId="12">#REF!</definedName>
    <definedName name="ป.ท่าตะโก" localSheetId="6">#REF!</definedName>
    <definedName name="ป.ท่าตะโก">#REF!</definedName>
    <definedName name="ป.ท่ามะกา" localSheetId="12">#REF!</definedName>
    <definedName name="ป.ท่ามะกา" localSheetId="6">#REF!</definedName>
    <definedName name="ป.ท่ามะกา">#REF!</definedName>
    <definedName name="ป.ท้ายเหมือง" localSheetId="12">#REF!</definedName>
    <definedName name="ป.ท้ายเหมือง" localSheetId="6">#REF!</definedName>
    <definedName name="ป.ท้ายเหมือง">#REF!</definedName>
    <definedName name="ป.ท่าเรือ" localSheetId="12">#REF!</definedName>
    <definedName name="ป.ท่าเรือ" localSheetId="6">#REF!</definedName>
    <definedName name="ป.ท่าเรือ">#REF!</definedName>
    <definedName name="ป.ท่าวังผา" localSheetId="12">#REF!</definedName>
    <definedName name="ป.ท่าวังผา" localSheetId="6">#REF!</definedName>
    <definedName name="ป.ท่าวังผา">#REF!</definedName>
    <definedName name="ป.ทุ่งสง" localSheetId="12">#REF!</definedName>
    <definedName name="ป.ทุ่งสง" localSheetId="6">#REF!</definedName>
    <definedName name="ป.ทุ่งสง">#REF!</definedName>
    <definedName name="ป.ทุ่งเสลี่ยม" localSheetId="12">#REF!</definedName>
    <definedName name="ป.ทุ่งเสลี่ยม" localSheetId="6">#REF!</definedName>
    <definedName name="ป.ทุ่งเสลี่ยม">#REF!</definedName>
    <definedName name="ป.ธาตุพนม" localSheetId="12">#REF!</definedName>
    <definedName name="ป.ธาตุพนม" localSheetId="6">#REF!</definedName>
    <definedName name="ป.ธาตุพนม">#REF!</definedName>
    <definedName name="ป.นครไทย" localSheetId="12">#REF!</definedName>
    <definedName name="ป.นครไทย" localSheetId="6">#REF!</definedName>
    <definedName name="ป.นครไทย">#REF!</definedName>
    <definedName name="ป.นครนายก" localSheetId="12">#REF!</definedName>
    <definedName name="ป.นครนายก" localSheetId="6">#REF!</definedName>
    <definedName name="ป.นครนายก">#REF!</definedName>
    <definedName name="ป.นครพนม" localSheetId="12">#REF!</definedName>
    <definedName name="ป.นครพนม" localSheetId="6">#REF!</definedName>
    <definedName name="ป.นครพนม">#REF!</definedName>
    <definedName name="ป.นครราชสีมา" localSheetId="12">#REF!</definedName>
    <definedName name="ป.นครราชสีมา" localSheetId="6">#REF!</definedName>
    <definedName name="ป.นครราชสีมา">#REF!</definedName>
    <definedName name="ป.นครศรีธรรมราช" localSheetId="12">#REF!</definedName>
    <definedName name="ป.นครศรีธรรมราช" localSheetId="6">#REF!</definedName>
    <definedName name="ป.นครศรีธรรมราช">#REF!</definedName>
    <definedName name="ป.นครสวรรค์" localSheetId="12">#REF!</definedName>
    <definedName name="ป.นครสวรรค์" localSheetId="6">#REF!</definedName>
    <definedName name="ป.นครสวรรค์">#REF!</definedName>
    <definedName name="ป.นราธิวาส" localSheetId="12">#REF!</definedName>
    <definedName name="ป.นราธิวาส" localSheetId="6">#REF!</definedName>
    <definedName name="ป.นราธิวาส">#REF!</definedName>
    <definedName name="ป.นางรอง" localSheetId="12">#REF!</definedName>
    <definedName name="ป.นางรอง" localSheetId="6">#REF!</definedName>
    <definedName name="ป.นางรอง">#REF!</definedName>
    <definedName name="ป.นาทวี" localSheetId="12">#REF!</definedName>
    <definedName name="ป.นาทวี" localSheetId="6">#REF!</definedName>
    <definedName name="ป.นาทวี">#REF!</definedName>
    <definedName name="ป.น่าน" localSheetId="12">#REF!</definedName>
    <definedName name="ป.น่าน" localSheetId="6">#REF!</definedName>
    <definedName name="ป.น่าน">#REF!</definedName>
    <definedName name="ป.น้ำพอง" localSheetId="12">#REF!</definedName>
    <definedName name="ป.น้ำพอง" localSheetId="6">#REF!</definedName>
    <definedName name="ป.น้ำพอง">#REF!</definedName>
    <definedName name="ป.โนนสูง" localSheetId="12">#REF!</definedName>
    <definedName name="ป.โนนสูง" localSheetId="6">#REF!</definedName>
    <definedName name="ป.โนนสูง">#REF!</definedName>
    <definedName name="ป.บางคล้า" localSheetId="12">#REF!</definedName>
    <definedName name="ป.บางคล้า" localSheetId="6">#REF!</definedName>
    <definedName name="ป.บางคล้า">#REF!</definedName>
    <definedName name="ป.บางปะกง" localSheetId="12">#REF!</definedName>
    <definedName name="ป.บางปะกง" localSheetId="6">#REF!</definedName>
    <definedName name="ป.บางปะกง">#REF!</definedName>
    <definedName name="ป.บางมูลนาก" localSheetId="12">#REF!</definedName>
    <definedName name="ป.บางมูลนาก" localSheetId="6">#REF!</definedName>
    <definedName name="ป.บางมูลนาก">#REF!</definedName>
    <definedName name="ป.บางระจัน" localSheetId="12">#REF!</definedName>
    <definedName name="ป.บางระจัน" localSheetId="6">#REF!</definedName>
    <definedName name="ป.บางระจัน">#REF!</definedName>
    <definedName name="ป.บางสะพาน" localSheetId="12">#REF!</definedName>
    <definedName name="ป.บางสะพาน" localSheetId="6">#REF!</definedName>
    <definedName name="ป.บางสะพาน">#REF!</definedName>
    <definedName name="ป.บ้านฉาง" localSheetId="12">#REF!</definedName>
    <definedName name="ป.บ้านฉาง" localSheetId="6">#REF!</definedName>
    <definedName name="ป.บ้านฉาง">#REF!</definedName>
    <definedName name="ป.บ้านดุง" localSheetId="12">#REF!</definedName>
    <definedName name="ป.บ้านดุง" localSheetId="6">#REF!</definedName>
    <definedName name="ป.บ้านดุง">#REF!</definedName>
    <definedName name="ป.บ้านตาขุน" localSheetId="12">#REF!</definedName>
    <definedName name="ป.บ้านตาขุน" localSheetId="6">#REF!</definedName>
    <definedName name="ป.บ้านตาขุน">#REF!</definedName>
    <definedName name="ป.บ้านนา" localSheetId="12">#REF!</definedName>
    <definedName name="ป.บ้านนา" localSheetId="6">#REF!</definedName>
    <definedName name="ป.บ้านนา">#REF!</definedName>
    <definedName name="ป.บ้านนาสาร" localSheetId="12">#REF!</definedName>
    <definedName name="ป.บ้านนาสาร" localSheetId="6">#REF!</definedName>
    <definedName name="ป.บ้านนาสาร">#REF!</definedName>
    <definedName name="ป.บ้านบึง" localSheetId="12">#REF!</definedName>
    <definedName name="ป.บ้านบึง" localSheetId="6">#REF!</definedName>
    <definedName name="ป.บ้านบึง">#REF!</definedName>
    <definedName name="ป.บ้านโป่ง" localSheetId="12">#REF!</definedName>
    <definedName name="ป.บ้านโป่ง" localSheetId="6">#REF!</definedName>
    <definedName name="ป.บ้านโป่ง">#REF!</definedName>
    <definedName name="ป.บ้านผือ" localSheetId="12">#REF!</definedName>
    <definedName name="ป.บ้านผือ" localSheetId="6">#REF!</definedName>
    <definedName name="ป.บ้านผือ">#REF!</definedName>
    <definedName name="ป.บ้านไผ่" localSheetId="12">#REF!</definedName>
    <definedName name="ป.บ้านไผ่" localSheetId="6">#REF!</definedName>
    <definedName name="ป.บ้านไผ่">#REF!</definedName>
    <definedName name="ป.บ้านแพง" localSheetId="12">#REF!</definedName>
    <definedName name="ป.บ้านแพง" localSheetId="6">#REF!</definedName>
    <definedName name="ป.บ้านแพง">#REF!</definedName>
    <definedName name="ป.บ้านหมอ" localSheetId="12">#REF!</definedName>
    <definedName name="ป.บ้านหมอ" localSheetId="6">#REF!</definedName>
    <definedName name="ป.บ้านหมอ">#REF!</definedName>
    <definedName name="ป.บ้านหมี่" localSheetId="12">#REF!</definedName>
    <definedName name="ป.บ้านหมี่" localSheetId="6">#REF!</definedName>
    <definedName name="ป.บ้านหมี่">#REF!</definedName>
    <definedName name="ป.บ้านโฮ่ง" localSheetId="12">#REF!</definedName>
    <definedName name="ป.บ้านโฮ่ง" localSheetId="6">#REF!</definedName>
    <definedName name="ป.บ้านโฮ่ง">#REF!</definedName>
    <definedName name="ป.บึงกาฬ" localSheetId="12">#REF!</definedName>
    <definedName name="ป.บึงกาฬ" localSheetId="6">#REF!</definedName>
    <definedName name="ป.บึงกาฬ">#REF!</definedName>
    <definedName name="ป.บุรีรัมย์" localSheetId="12">#REF!</definedName>
    <definedName name="ป.บุรีรัมย์" localSheetId="6">#REF!</definedName>
    <definedName name="ป.บุรีรัมย์">#REF!</definedName>
    <definedName name="ป.เบตง" localSheetId="12">#REF!</definedName>
    <definedName name="ป.เบตง" localSheetId="6">#REF!</definedName>
    <definedName name="ป.เบตง">#REF!</definedName>
    <definedName name="ป.ปทุมธานี" localSheetId="12">#REF!</definedName>
    <definedName name="ป.ปทุมธานี" localSheetId="6">#REF!</definedName>
    <definedName name="ป.ปทุมธานี">#REF!</definedName>
    <definedName name="ป.ประจวบคีรีขันธ์" localSheetId="12">#REF!</definedName>
    <definedName name="ป.ประจวบคีรีขันธ์" localSheetId="6">#REF!</definedName>
    <definedName name="ป.ประจวบคีรีขันธ์">#REF!</definedName>
    <definedName name="ป.ปราจีนบุรี" localSheetId="12">#REF!</definedName>
    <definedName name="ป.ปราจีนบุรี" localSheetId="6">#REF!</definedName>
    <definedName name="ป.ปราจีนบุรี">#REF!</definedName>
    <definedName name="ป.ปราณบุรี" localSheetId="12">#REF!</definedName>
    <definedName name="ป.ปราณบุรี" localSheetId="6">#REF!</definedName>
    <definedName name="ป.ปราณบุรี">#REF!</definedName>
    <definedName name="ป.ปักธงชัย" localSheetId="12">#REF!</definedName>
    <definedName name="ป.ปักธงชัย" localSheetId="6">#REF!</definedName>
    <definedName name="ป.ปักธงชัย">#REF!</definedName>
    <definedName name="ป.ปากช่อง" localSheetId="12">#REF!</definedName>
    <definedName name="ป.ปากช่อง" localSheetId="6">#REF!</definedName>
    <definedName name="ป.ปากช่อง">#REF!</definedName>
    <definedName name="ป.ปากท่อ" localSheetId="12">#REF!</definedName>
    <definedName name="ป.ปากท่อ" localSheetId="6">#REF!</definedName>
    <definedName name="ป.ปากท่อ">#REF!</definedName>
    <definedName name="ป.ปากน้ำประแสร์" localSheetId="12">#REF!</definedName>
    <definedName name="ป.ปากน้ำประแสร์" localSheetId="6">#REF!</definedName>
    <definedName name="ป.ปากน้ำประแสร์">#REF!</definedName>
    <definedName name="ป.ปากพนัง" localSheetId="12">#REF!</definedName>
    <definedName name="ป.ปากพนัง" localSheetId="6">#REF!</definedName>
    <definedName name="ป.ปากพนัง">#REF!</definedName>
    <definedName name="ป.ป่าโมก" localSheetId="12">#REF!</definedName>
    <definedName name="ป.ป่าโมก" localSheetId="6">#REF!</definedName>
    <definedName name="ป.ป่าโมก">#REF!</definedName>
    <definedName name="ป.ฝาง" localSheetId="12">#REF!</definedName>
    <definedName name="ป.ฝาง" localSheetId="6">#REF!</definedName>
    <definedName name="ป.ฝาง">#REF!</definedName>
    <definedName name="ป.พญาเม็งราย" localSheetId="12">#REF!</definedName>
    <definedName name="ป.พญาเม็งราย" localSheetId="6">#REF!</definedName>
    <definedName name="ป.พญาเม็งราย">#REF!</definedName>
    <definedName name="ป.พนมทวน" localSheetId="12">#REF!</definedName>
    <definedName name="ป.พนมทวน" localSheetId="6">#REF!</definedName>
    <definedName name="ป.พนมทวน">#REF!</definedName>
    <definedName name="ป.พนมสารคาม" localSheetId="12">#REF!</definedName>
    <definedName name="ป.พนมสารคาม" localSheetId="6">#REF!</definedName>
    <definedName name="ป.พนมสารคาม">#REF!</definedName>
    <definedName name="ป.พนัสนิคม" localSheetId="12">#REF!</definedName>
    <definedName name="ป.พนัสนิคม" localSheetId="6">#REF!</definedName>
    <definedName name="ป.พนัสนิคม">#REF!</definedName>
    <definedName name="ป.พยัคฆภูมิพิสัย" localSheetId="12">#REF!</definedName>
    <definedName name="ป.พยัคฆภูมิพิสัย" localSheetId="6">#REF!</definedName>
    <definedName name="ป.พยัคฆภูมิพิสัย">#REF!</definedName>
    <definedName name="ป.พยุหะคีรี" localSheetId="12">#REF!</definedName>
    <definedName name="ป.พยุหะคีรี" localSheetId="6">#REF!</definedName>
    <definedName name="ป.พยุหะคีรี">#REF!</definedName>
    <definedName name="ป.พระนครศรีอยุธยา" localSheetId="12">#REF!</definedName>
    <definedName name="ป.พระนครศรีอยุธยา" localSheetId="6">#REF!</definedName>
    <definedName name="ป.พระนครศรีอยุธยา">#REF!</definedName>
    <definedName name="ป.พระพุทธบาท" localSheetId="12">#REF!</definedName>
    <definedName name="ป.พระพุทธบาท" localSheetId="6">#REF!</definedName>
    <definedName name="ป.พระพุทธบาท">#REF!</definedName>
    <definedName name="ป.พะเยา" localSheetId="12">#REF!</definedName>
    <definedName name="ป.พะเยา" localSheetId="6">#REF!</definedName>
    <definedName name="ป.พะเยา">#REF!</definedName>
    <definedName name="ป.พังโคน" localSheetId="12">#REF!</definedName>
    <definedName name="ป.พังโคน" localSheetId="6">#REF!</definedName>
    <definedName name="ป.พังโคน">#REF!</definedName>
    <definedName name="ป.พังงา" localSheetId="12">#REF!</definedName>
    <definedName name="ป.พังงา" localSheetId="6">#REF!</definedName>
    <definedName name="ป.พังงา">#REF!</definedName>
    <definedName name="ป.พังลา" localSheetId="12">#REF!</definedName>
    <definedName name="ป.พังลา" localSheetId="6">#REF!</definedName>
    <definedName name="ป.พังลา">#REF!</definedName>
    <definedName name="ป.พัทยา" localSheetId="12">#REF!</definedName>
    <definedName name="ป.พัทยา" localSheetId="6">#REF!</definedName>
    <definedName name="ป.พัทยา">#REF!</definedName>
    <definedName name="ป.พัทลุง" localSheetId="12">#REF!</definedName>
    <definedName name="ป.พัทลุง" localSheetId="6">#REF!</definedName>
    <definedName name="ป.พัทลุง">#REF!</definedName>
    <definedName name="ป.พาน" localSheetId="12">#REF!</definedName>
    <definedName name="ป.พาน" localSheetId="6">#REF!</definedName>
    <definedName name="ป.พาน">#REF!</definedName>
    <definedName name="ป.พิจิตร" localSheetId="12">#REF!</definedName>
    <definedName name="ป.พิจิตร" localSheetId="6">#REF!</definedName>
    <definedName name="ป.พิจิตร">#REF!</definedName>
    <definedName name="ป.พิบูลมังสาหาร" localSheetId="12">#REF!</definedName>
    <definedName name="ป.พิบูลมังสาหาร" localSheetId="6">#REF!</definedName>
    <definedName name="ป.พิบูลมังสาหาร">#REF!</definedName>
    <definedName name="ป.พิมาย" localSheetId="12">#REF!</definedName>
    <definedName name="ป.พิมาย" localSheetId="6">#REF!</definedName>
    <definedName name="ป.พิมาย">#REF!</definedName>
    <definedName name="ป.พิษณุโลก" localSheetId="12">#REF!</definedName>
    <definedName name="ป.พิษณุโลก" localSheetId="6">#REF!</definedName>
    <definedName name="ป.พิษณุโลก">#REF!</definedName>
    <definedName name="ป.เพชรบุรี" localSheetId="12">#REF!</definedName>
    <definedName name="ป.เพชรบุรี" localSheetId="6">#REF!</definedName>
    <definedName name="ป.เพชรบุรี">#REF!</definedName>
    <definedName name="ป.แพร่" localSheetId="12">#REF!</definedName>
    <definedName name="ป.แพร่" localSheetId="6">#REF!</definedName>
    <definedName name="ป.แพร่">#REF!</definedName>
    <definedName name="ป.โพนทอง" localSheetId="12">#REF!</definedName>
    <definedName name="ป.โพนทอง" localSheetId="6">#REF!</definedName>
    <definedName name="ป.โพนทอง">#REF!</definedName>
    <definedName name="ป.โพนพิสัย" localSheetId="12">#REF!</definedName>
    <definedName name="ป.โพนพิสัย" localSheetId="6">#REF!</definedName>
    <definedName name="ป.โพนพิสัย">#REF!</definedName>
    <definedName name="ป.ภูเก็ต" localSheetId="12">#REF!</definedName>
    <definedName name="ป.ภูเก็ต" localSheetId="6">#REF!</definedName>
    <definedName name="ป.ภูเก็ต">#REF!</definedName>
    <definedName name="ป.ภูเขียว" localSheetId="12">#REF!</definedName>
    <definedName name="ป.ภูเขียว" localSheetId="6">#REF!</definedName>
    <definedName name="ป.ภูเขียว">#REF!</definedName>
    <definedName name="ป.มวกเหล็ก" localSheetId="12">#REF!</definedName>
    <definedName name="ป.มวกเหล็ก" localSheetId="6">#REF!</definedName>
    <definedName name="ป.มวกเหล็ก">#REF!</definedName>
    <definedName name="ป.มหาชนะชัย" localSheetId="12">#REF!</definedName>
    <definedName name="ป.มหาชนะชัย" localSheetId="6">#REF!</definedName>
    <definedName name="ป.มหาชนะชัย">#REF!</definedName>
    <definedName name="ป.มหาสารคาม" localSheetId="12">#REF!</definedName>
    <definedName name="ป.มหาสารคาม" localSheetId="6">#REF!</definedName>
    <definedName name="ป.มหาสารคาม">#REF!</definedName>
    <definedName name="ป.มุกดาหาร" localSheetId="12">#REF!</definedName>
    <definedName name="ป.มุกดาหาร" localSheetId="6">#REF!</definedName>
    <definedName name="ป.มุกดาหาร">#REF!</definedName>
    <definedName name="ป.เมืองพล" localSheetId="12">#REF!</definedName>
    <definedName name="ป.เมืองพล" localSheetId="6">#REF!</definedName>
    <definedName name="ป.เมืองพล">#REF!</definedName>
    <definedName name="ป.แม่ขะจาน" localSheetId="12">#REF!</definedName>
    <definedName name="ป.แม่ขะจาน" localSheetId="6">#REF!</definedName>
    <definedName name="ป.แม่ขะจาน">#REF!</definedName>
    <definedName name="ป.แม่แตง" localSheetId="12">#REF!</definedName>
    <definedName name="ป.แม่แตง" localSheetId="6">#REF!</definedName>
    <definedName name="ป.แม่แตง">#REF!</definedName>
    <definedName name="ป.แม่ริม" localSheetId="12">#REF!</definedName>
    <definedName name="ป.แม่ริม" localSheetId="6">#REF!</definedName>
    <definedName name="ป.แม่ริม">#REF!</definedName>
    <definedName name="ป.แม่สอด" localSheetId="12">#REF!</definedName>
    <definedName name="ป.แม่สอด" localSheetId="6">#REF!</definedName>
    <definedName name="ป.แม่สอด">#REF!</definedName>
    <definedName name="ป.แม่สะเรียง" localSheetId="12">#REF!</definedName>
    <definedName name="ป.แม่สะเรียง" localSheetId="6">#REF!</definedName>
    <definedName name="ป.แม่สะเรียง">#REF!</definedName>
    <definedName name="ป.แม่สาย" localSheetId="12">#REF!</definedName>
    <definedName name="ป.แม่สาย" localSheetId="6">#REF!</definedName>
    <definedName name="ป.แม่สาย">#REF!</definedName>
    <definedName name="ป.แม่ฮ่องสอน" localSheetId="12">#REF!</definedName>
    <definedName name="ป.แม่ฮ่องสอน" localSheetId="6">#REF!</definedName>
    <definedName name="ป.แม่ฮ่องสอน">#REF!</definedName>
    <definedName name="ป.ยโสธร" localSheetId="12">#REF!</definedName>
    <definedName name="ป.ยโสธร" localSheetId="6">#REF!</definedName>
    <definedName name="ป.ยโสธร">#REF!</definedName>
    <definedName name="ป.ยะหา" localSheetId="12">#REF!</definedName>
    <definedName name="ป.ยะหา" localSheetId="6">#REF!</definedName>
    <definedName name="ป.ยะหา">#REF!</definedName>
    <definedName name="ป.ย่านตาขาว" localSheetId="12">#REF!</definedName>
    <definedName name="ป.ย่านตาขาว" localSheetId="6">#REF!</definedName>
    <definedName name="ป.ย่านตาขาว">#REF!</definedName>
    <definedName name="ป.ร้องกวาง" localSheetId="12">#REF!</definedName>
    <definedName name="ป.ร้องกวาง" localSheetId="6">#REF!</definedName>
    <definedName name="ป.ร้องกวาง">#REF!</definedName>
    <definedName name="ป.ร้อยเอ็ด" localSheetId="12">#REF!</definedName>
    <definedName name="ป.ร้อยเอ็ด" localSheetId="6">#REF!</definedName>
    <definedName name="ป.ร้อยเอ็ด">#REF!</definedName>
    <definedName name="ป.ระนอง" localSheetId="12">#REF!</definedName>
    <definedName name="ป.ระนอง" localSheetId="6">#REF!</definedName>
    <definedName name="ป.ระนอง">#REF!</definedName>
    <definedName name="ป.ระโนด" localSheetId="12">#REF!</definedName>
    <definedName name="ป.ระโนด" localSheetId="6">#REF!</definedName>
    <definedName name="ป.ระโนด">#REF!</definedName>
    <definedName name="ป.ระยอง" localSheetId="12">#REF!</definedName>
    <definedName name="ป.ระยอง" localSheetId="6">#REF!</definedName>
    <definedName name="ป.ระยอง">#REF!</definedName>
    <definedName name="ป.รังสิต" localSheetId="12">#REF!</definedName>
    <definedName name="ป.รังสิต" localSheetId="6">#REF!</definedName>
    <definedName name="ป.รังสิต">#REF!</definedName>
    <definedName name="ป.รัตนบุรี" localSheetId="12">#REF!</definedName>
    <definedName name="ป.รัตนบุรี" localSheetId="6">#REF!</definedName>
    <definedName name="ป.รัตนบุรี">#REF!</definedName>
    <definedName name="ป.รือเสาะ" localSheetId="12">#REF!</definedName>
    <definedName name="ป.รือเสาะ" localSheetId="6">#REF!</definedName>
    <definedName name="ป.รือเสาะ">#REF!</definedName>
    <definedName name="ป.ลพบุรี" localSheetId="12">#REF!</definedName>
    <definedName name="ป.ลพบุรี" localSheetId="6">#REF!</definedName>
    <definedName name="ป.ลพบุรี">#REF!</definedName>
    <definedName name="ป.ละหานทราย" localSheetId="12">#REF!</definedName>
    <definedName name="ป.ละหานทราย" localSheetId="6">#REF!</definedName>
    <definedName name="ป.ละหานทราย">#REF!</definedName>
    <definedName name="ป.ลาดยาว" localSheetId="12">#REF!</definedName>
    <definedName name="ป.ลาดยาว" localSheetId="6">#REF!</definedName>
    <definedName name="ป.ลาดยาว">#REF!</definedName>
    <definedName name="ป.ลำปลายมาศ" localSheetId="12">#REF!</definedName>
    <definedName name="ป.ลำปลายมาศ" localSheetId="6">#REF!</definedName>
    <definedName name="ป.ลำปลายมาศ">#REF!</definedName>
    <definedName name="ป.ลำปาง" localSheetId="12">#REF!</definedName>
    <definedName name="ป.ลำปาง" localSheetId="6">#REF!</definedName>
    <definedName name="ป.ลำปาง">#REF!</definedName>
    <definedName name="ป.ลำพูน" localSheetId="12">#REF!</definedName>
    <definedName name="ป.ลำพูน" localSheetId="6">#REF!</definedName>
    <definedName name="ป.ลำพูน">#REF!</definedName>
    <definedName name="ป.เลย" localSheetId="12">#REF!</definedName>
    <definedName name="ป.เลย" localSheetId="6">#REF!</definedName>
    <definedName name="ป.เลย">#REF!</definedName>
    <definedName name="ป.เลาขวัญ" localSheetId="12">#REF!</definedName>
    <definedName name="ป.เลาขวัญ" localSheetId="6">#REF!</definedName>
    <definedName name="ป.เลาขวัญ">#REF!</definedName>
    <definedName name="ป.เลิงนกทา" localSheetId="12">#REF!</definedName>
    <definedName name="ป.เลิงนกทา" localSheetId="6">#REF!</definedName>
    <definedName name="ป.เลิงนกทา">#REF!</definedName>
    <definedName name="ป.วังสะพุง" localSheetId="12">#REF!</definedName>
    <definedName name="ป.วังสะพุง" localSheetId="6">#REF!</definedName>
    <definedName name="ป.วังสะพุง">#REF!</definedName>
    <definedName name="ป.วัฒนานคร" localSheetId="12">#REF!</definedName>
    <definedName name="ป.วัฒนานคร" localSheetId="6">#REF!</definedName>
    <definedName name="ป.วัฒนานคร">#REF!</definedName>
    <definedName name="ป.วิเชียรบุรี" localSheetId="12">#REF!</definedName>
    <definedName name="ป.วิเชียรบุรี" localSheetId="6">#REF!</definedName>
    <definedName name="ป.วิเชียรบุรี">#REF!</definedName>
    <definedName name="ป.วิเศษชัยชาญ" localSheetId="12">#REF!</definedName>
    <definedName name="ป.วิเศษชัยชาญ" localSheetId="6">#REF!</definedName>
    <definedName name="ป.วิเศษชัยชาญ">#REF!</definedName>
    <definedName name="ป.เวียงเชียงของ" localSheetId="12">#REF!</definedName>
    <definedName name="ป.เวียงเชียงของ" localSheetId="6">#REF!</definedName>
    <definedName name="ป.เวียงเชียงของ">#REF!</definedName>
    <definedName name="ป.ศรีขรภูมิ" localSheetId="12">#REF!</definedName>
    <definedName name="ป.ศรีขรภูมิ" localSheetId="6">#REF!</definedName>
    <definedName name="ป.ศรีขรภูมิ">#REF!</definedName>
    <definedName name="ป.ศรีเชียงใหม่" localSheetId="12">#REF!</definedName>
    <definedName name="ป.ศรีเชียงใหม่" localSheetId="6">#REF!</definedName>
    <definedName name="ป.ศรีเชียงใหม่">#REF!</definedName>
    <definedName name="ป.ศรีประจันต์" localSheetId="12">#REF!</definedName>
    <definedName name="ป.ศรีประจันต์" localSheetId="6">#REF!</definedName>
    <definedName name="ป.ศรีประจันต์">#REF!</definedName>
    <definedName name="ป.ศรีราชา" localSheetId="12">#REF!</definedName>
    <definedName name="ป.ศรีราชา" localSheetId="6">#REF!</definedName>
    <definedName name="ป.ศรีราชา">#REF!</definedName>
    <definedName name="ป.ศรีสงคราม" localSheetId="12">#REF!</definedName>
    <definedName name="ป.ศรีสงคราม" localSheetId="6">#REF!</definedName>
    <definedName name="ป.ศรีสงคราม">#REF!</definedName>
    <definedName name="ป.ศรีสะเกษ" localSheetId="12">#REF!</definedName>
    <definedName name="ป.ศรีสะเกษ" localSheetId="6">#REF!</definedName>
    <definedName name="ป.ศรีสะเกษ">#REF!</definedName>
    <definedName name="ป.ศรีสัชนาลัย" localSheetId="12">#REF!</definedName>
    <definedName name="ป.ศรีสัชนาลัย" localSheetId="6">#REF!</definedName>
    <definedName name="ป.ศรีสัชนาลัย">#REF!</definedName>
    <definedName name="ป.ศรีสำโรง" localSheetId="12">#REF!</definedName>
    <definedName name="ป.ศรีสำโรง" localSheetId="6">#REF!</definedName>
    <definedName name="ป.ศรีสำโรง">#REF!</definedName>
    <definedName name="ป.สกลนคร" localSheetId="12">#REF!</definedName>
    <definedName name="ป.สกลนคร" localSheetId="6">#REF!</definedName>
    <definedName name="ป.สกลนคร">#REF!</definedName>
    <definedName name="ป.สงขลา" localSheetId="12">#REF!</definedName>
    <definedName name="ป.สงขลา" localSheetId="6">#REF!</definedName>
    <definedName name="ป.สงขลา">#REF!</definedName>
    <definedName name="ป.สตึก" localSheetId="12">#REF!</definedName>
    <definedName name="ป.สตึก" localSheetId="6">#REF!</definedName>
    <definedName name="ป.สตึก">#REF!</definedName>
    <definedName name="ป.สตูล" localSheetId="12">#REF!</definedName>
    <definedName name="ป.สตูล" localSheetId="6">#REF!</definedName>
    <definedName name="ป.สตูล">#REF!</definedName>
    <definedName name="ป.สมเด็จ" localSheetId="12">#REF!</definedName>
    <definedName name="ป.สมเด็จ" localSheetId="6">#REF!</definedName>
    <definedName name="ป.สมเด็จ">#REF!</definedName>
    <definedName name="ป.สมุทรสงคราม" localSheetId="12">#REF!</definedName>
    <definedName name="ป.สมุทรสงคราม" localSheetId="6">#REF!</definedName>
    <definedName name="ป.สมุทรสงคราม">#REF!</definedName>
    <definedName name="ป.สมุทรสาคร" localSheetId="12">#REF!</definedName>
    <definedName name="ป.สมุทรสาคร" localSheetId="6">#REF!</definedName>
    <definedName name="ป.สมุทรสาคร">#REF!</definedName>
    <definedName name="ป.สระแก้ว" localSheetId="12">#REF!</definedName>
    <definedName name="ป.สระแก้ว" localSheetId="6">#REF!</definedName>
    <definedName name="ป.สระแก้ว">#REF!</definedName>
    <definedName name="ป.สวนผึ้ง" localSheetId="12">#REF!</definedName>
    <definedName name="ป.สวนผึ้ง" localSheetId="6">#REF!</definedName>
    <definedName name="ป.สวนผึ้ง">#REF!</definedName>
    <definedName name="ป.สวรรคโลก" localSheetId="12">#REF!</definedName>
    <definedName name="ป.สวรรคโลก" localSheetId="6">#REF!</definedName>
    <definedName name="ป.สวรรคโลก">#REF!</definedName>
    <definedName name="ป.สว่างแดนดิน" localSheetId="12">#REF!</definedName>
    <definedName name="ป.สว่างแดนดิน" localSheetId="6">#REF!</definedName>
    <definedName name="ป.สว่างแดนดิน">#REF!</definedName>
    <definedName name="ป.สะเดา" localSheetId="12">#REF!</definedName>
    <definedName name="ป.สะเดา" localSheetId="6">#REF!</definedName>
    <definedName name="ป.สะเดา">#REF!</definedName>
    <definedName name="ป.สันกำแพง" localSheetId="12">#REF!</definedName>
    <definedName name="ป.สันกำแพง" localSheetId="6">#REF!</definedName>
    <definedName name="ป.สันกำแพง">#REF!</definedName>
    <definedName name="ป.สามชุก" localSheetId="12">#REF!</definedName>
    <definedName name="ป.สามชุก" localSheetId="6">#REF!</definedName>
    <definedName name="ป.สามชุก">#REF!</definedName>
    <definedName name="ป.สามพราน" localSheetId="12">#REF!</definedName>
    <definedName name="ป.สามพราน" localSheetId="6">#REF!</definedName>
    <definedName name="ป.สามพราน">#REF!</definedName>
    <definedName name="ป.สายบุรี" localSheetId="12">#REF!</definedName>
    <definedName name="ป.สายบุรี" localSheetId="6">#REF!</definedName>
    <definedName name="ป.สายบุรี">#REF!</definedName>
    <definedName name="ป.สิงห์บุรี" localSheetId="12">#REF!</definedName>
    <definedName name="ป.สิงห์บุรี" localSheetId="6">#REF!</definedName>
    <definedName name="ป.สิงห์บุรี">#REF!</definedName>
    <definedName name="ป.สีคิ้ว" localSheetId="12">#REF!</definedName>
    <definedName name="ป.สีคิ้ว" localSheetId="6">#REF!</definedName>
    <definedName name="ป.สีคิ้ว">#REF!</definedName>
    <definedName name="ป.สุโขทัย" localSheetId="12">#REF!</definedName>
    <definedName name="ป.สุโขทัย" localSheetId="6">#REF!</definedName>
    <definedName name="ป.สุโขทัย">#REF!</definedName>
    <definedName name="ป.สุพรรณบุรี" localSheetId="12">#REF!</definedName>
    <definedName name="ป.สุพรรณบุรี" localSheetId="6">#REF!</definedName>
    <definedName name="ป.สุพรรณบุรี">#REF!</definedName>
    <definedName name="ป.สุราษฎร์ธานี" localSheetId="12">#REF!</definedName>
    <definedName name="ป.สุราษฎร์ธานี" localSheetId="6">#REF!</definedName>
    <definedName name="ป.สุราษฎร์ธานี">#REF!</definedName>
    <definedName name="ป.สุรินทร์" localSheetId="12">#REF!</definedName>
    <definedName name="ป.สุรินทร์" localSheetId="6">#REF!</definedName>
    <definedName name="ป.สุรินทร์">#REF!</definedName>
    <definedName name="ป.สุวรรณภูมิ" localSheetId="12">#REF!</definedName>
    <definedName name="ป.สุวรรณภูมิ" localSheetId="6">#REF!</definedName>
    <definedName name="ป.สุวรรณภูมิ">#REF!</definedName>
    <definedName name="ป.สุไหงโกลก" localSheetId="12">#REF!</definedName>
    <definedName name="ป.สุไหงโกลก" localSheetId="6">#REF!</definedName>
    <definedName name="ป.สุไหงโกลก">#REF!</definedName>
    <definedName name="ป.เสนา" localSheetId="12">#REF!</definedName>
    <definedName name="ป.เสนา" localSheetId="6">#REF!</definedName>
    <definedName name="ป.เสนา">#REF!</definedName>
    <definedName name="ป.หนองคาย" localSheetId="12">#REF!</definedName>
    <definedName name="ป.หนองคาย" localSheetId="6">#REF!</definedName>
    <definedName name="ป.หนองคาย">#REF!</definedName>
    <definedName name="ป.หนองแค" localSheetId="12">#REF!</definedName>
    <definedName name="ป.หนองแค" localSheetId="6">#REF!</definedName>
    <definedName name="ป.หนองแค">#REF!</definedName>
    <definedName name="ป.หนองบัวแดง" localSheetId="12">#REF!</definedName>
    <definedName name="ป.หนองบัวแดง" localSheetId="6">#REF!</definedName>
    <definedName name="ป.หนองบัวแดง">#REF!</definedName>
    <definedName name="ป.หนองบัวลำภู" localSheetId="12">#REF!</definedName>
    <definedName name="ป.หนองบัวลำภู" localSheetId="6">#REF!</definedName>
    <definedName name="ป.หนองบัวลำภู">#REF!</definedName>
    <definedName name="ป.หนองไผ่" localSheetId="12">#REF!</definedName>
    <definedName name="ป.หนองไผ่" localSheetId="6">#REF!</definedName>
    <definedName name="ป.หนองไผ่">#REF!</definedName>
    <definedName name="ป.หนองเรือ" localSheetId="12">#REF!</definedName>
    <definedName name="ป.หนองเรือ" localSheetId="6">#REF!</definedName>
    <definedName name="ป.หนองเรือ">#REF!</definedName>
    <definedName name="ป.หล่มสัก" localSheetId="12">#REF!</definedName>
    <definedName name="ป.หล่มสัก" localSheetId="6">#REF!</definedName>
    <definedName name="ป.หล่มสัก">#REF!</definedName>
    <definedName name="ป.หลังสวน" localSheetId="12">#REF!</definedName>
    <definedName name="ป.หลังสวน" localSheetId="6">#REF!</definedName>
    <definedName name="ป.หลังสวน">#REF!</definedName>
    <definedName name="ป.ห้วยยอด" localSheetId="12">#REF!</definedName>
    <definedName name="ป.ห้วยยอด" localSheetId="6">#REF!</definedName>
    <definedName name="ป.ห้วยยอด">#REF!</definedName>
    <definedName name="ป.หาดใหญ่" localSheetId="12">#REF!</definedName>
    <definedName name="ป.หาดใหญ่" localSheetId="6">#REF!</definedName>
    <definedName name="ป.หาดใหญ่">#REF!</definedName>
    <definedName name="ป.แหลมฉบัง" localSheetId="12">#REF!</definedName>
    <definedName name="ป.แหลมฉบัง" localSheetId="6">#REF!</definedName>
    <definedName name="ป.แหลมฉบัง">#REF!</definedName>
    <definedName name="ป.อรัญประเทศ" localSheetId="12">#REF!</definedName>
    <definedName name="ป.อรัญประเทศ" localSheetId="6">#REF!</definedName>
    <definedName name="ป.อรัญประเทศ">#REF!</definedName>
    <definedName name="ป.อ้อมน้อย" localSheetId="12">#REF!</definedName>
    <definedName name="ป.อ้อมน้อย" localSheetId="6">#REF!</definedName>
    <definedName name="ป.อ้อมน้อย">#REF!</definedName>
    <definedName name="ป.อ่างทอง" localSheetId="12">#REF!</definedName>
    <definedName name="ป.อ่างทอง" localSheetId="6">#REF!</definedName>
    <definedName name="ป.อ่างทอง">#REF!</definedName>
    <definedName name="ป.อ่าวลึก" localSheetId="12">#REF!</definedName>
    <definedName name="ป.อ่าวลึก" localSheetId="6">#REF!</definedName>
    <definedName name="ป.อ่าวลึก">#REF!</definedName>
    <definedName name="ป.อำนาจเจริญ" localSheetId="12">#REF!</definedName>
    <definedName name="ป.อำนาจเจริญ" localSheetId="6">#REF!</definedName>
    <definedName name="ป.อำนาจเจริญ">#REF!</definedName>
    <definedName name="ป.อุดรธานี" localSheetId="12">#REF!</definedName>
    <definedName name="ป.อุดรธานี" localSheetId="6">#REF!</definedName>
    <definedName name="ป.อุดรธานี">#REF!</definedName>
    <definedName name="ป.อุตรดิตถ์" localSheetId="12">#REF!</definedName>
    <definedName name="ป.อุตรดิตถ์" localSheetId="6">#REF!</definedName>
    <definedName name="ป.อุตรดิตถ์">#REF!</definedName>
    <definedName name="ป.อุทัยธานี" localSheetId="12">#REF!</definedName>
    <definedName name="ป.อุทัยธานี" localSheetId="6">#REF!</definedName>
    <definedName name="ป.อุทัยธานี">#REF!</definedName>
    <definedName name="ป.อุบลราชธานี" localSheetId="12">#REF!</definedName>
    <definedName name="ป.อุบลราชธานี" localSheetId="6">#REF!</definedName>
    <definedName name="ป.อุบลราชธานี">#REF!</definedName>
    <definedName name="ป.อู่ทอง" localSheetId="12">#REF!</definedName>
    <definedName name="ป.อู่ทอง" localSheetId="6">#REF!</definedName>
    <definedName name="ป.อู่ทอง">#REF!</definedName>
    <definedName name="ป.ฮอด" localSheetId="12">#REF!</definedName>
    <definedName name="ป.ฮอด" localSheetId="6">#REF!</definedName>
    <definedName name="ป.ฮอด">#REF!</definedName>
    <definedName name="ปท_ม" localSheetId="12">[1]EXRPTS!#REF!</definedName>
    <definedName name="ปท_ม" localSheetId="6">[1]EXRPTS!#REF!</definedName>
    <definedName name="ปท_ม">[1]EXRPTS!#REF!</definedName>
    <definedName name="ปท_ม1" localSheetId="12">[1]EXRPTS!#REF!</definedName>
    <definedName name="ปท_ม1" localSheetId="6">[1]EXRPTS!#REF!</definedName>
    <definedName name="ปท_ม1">[1]EXRPTS!#REF!</definedName>
    <definedName name="ปทุม" localSheetId="12">[1]EXRPTS!#REF!</definedName>
    <definedName name="ปทุม" localSheetId="6">[1]EXRPTS!#REF!</definedName>
    <definedName name="ปทุม">[1]EXRPTS!#REF!</definedName>
    <definedName name="ปทุม1" localSheetId="12">[1]EXRPTS!#REF!</definedName>
    <definedName name="ปทุม1" localSheetId="6">[1]EXRPTS!#REF!</definedName>
    <definedName name="ปทุม1">[1]EXRPTS!#REF!</definedName>
    <definedName name="ปปข.1" localSheetId="12">#REF!</definedName>
    <definedName name="ปปข.1" localSheetId="6">#REF!</definedName>
    <definedName name="ปปข.1">#REF!</definedName>
    <definedName name="ปปข.10" localSheetId="12">#REF!</definedName>
    <definedName name="ปปข.10" localSheetId="6">#REF!</definedName>
    <definedName name="ปปข.10">#REF!</definedName>
    <definedName name="ปปข.2" localSheetId="12">#REF!</definedName>
    <definedName name="ปปข.2" localSheetId="6">#REF!</definedName>
    <definedName name="ปปข.2">#REF!</definedName>
    <definedName name="ปปข.3" localSheetId="12">#REF!</definedName>
    <definedName name="ปปข.3" localSheetId="6">#REF!</definedName>
    <definedName name="ปปข.3">#REF!</definedName>
    <definedName name="ปปข.4" localSheetId="12">#REF!</definedName>
    <definedName name="ปปข.4" localSheetId="6">#REF!</definedName>
    <definedName name="ปปข.4">#REF!</definedName>
    <definedName name="ปปข.5" localSheetId="12">#REF!</definedName>
    <definedName name="ปปข.5" localSheetId="6">#REF!</definedName>
    <definedName name="ปปข.5">#REF!</definedName>
    <definedName name="ปปข.6" localSheetId="12">#REF!</definedName>
    <definedName name="ปปข.6" localSheetId="6">#REF!</definedName>
    <definedName name="ปปข.6">#REF!</definedName>
    <definedName name="ปปข.7" localSheetId="12">#REF!</definedName>
    <definedName name="ปปข.7" localSheetId="6">#REF!</definedName>
    <definedName name="ปปข.7">#REF!</definedName>
    <definedName name="ปปข.8" localSheetId="12">#REF!</definedName>
    <definedName name="ปปข.8" localSheetId="6">#REF!</definedName>
    <definedName name="ปปข.8">#REF!</definedName>
    <definedName name="ปปข.9" localSheetId="12">#REF!</definedName>
    <definedName name="ปปข.9" localSheetId="6">#REF!</definedName>
    <definedName name="ปปข.9">#REF!</definedName>
    <definedName name="ปร_บปร_ง">#N/A</definedName>
    <definedName name="ปร_บปร_ง_10">NA()</definedName>
    <definedName name="ปร_บปร_ง_11">NA()</definedName>
    <definedName name="ปร_บปร_ง_12">NA()</definedName>
    <definedName name="ปร_บปร_ง_13">NA()</definedName>
    <definedName name="ปร_บปร_ง_14">NA()</definedName>
    <definedName name="ปร_บปร_ง_3">NA()</definedName>
    <definedName name="ปร_บปร_ง_4">NA()</definedName>
    <definedName name="ปร_บปร_ง_5">NA()</definedName>
    <definedName name="ปร_บปร_ง_6">NA()</definedName>
    <definedName name="ปร_บปร_ง_7">NA()</definedName>
    <definedName name="ปร_บปร_ง_8">NA()</definedName>
    <definedName name="ปร_บปร_ง_9">NA()</definedName>
    <definedName name="ปลด_คงค้าง">[40]ฐานข้อมูล!$F$2:$F$5</definedName>
    <definedName name="ผ681" localSheetId="12">'[41]2--กระดาษทำการ'!#REF!</definedName>
    <definedName name="ผ681" localSheetId="6">'[41]2--กระดาษทำการ'!#REF!</definedName>
    <definedName name="ผ681">'[41]2--กระดาษทำการ'!#REF!</definedName>
    <definedName name="ผชก." localSheetId="12">#REF!</definedName>
    <definedName name="ผชก." localSheetId="6">#REF!</definedName>
    <definedName name="ผชก." localSheetId="0">#REF!</definedName>
    <definedName name="ผชก.">#REF!</definedName>
    <definedName name="ผชท." localSheetId="12">#REF!</definedName>
    <definedName name="ผชท." localSheetId="6">#REF!</definedName>
    <definedName name="ผชท." localSheetId="0">#REF!</definedName>
    <definedName name="ผชท.">#REF!</definedName>
    <definedName name="ผชบ." localSheetId="12">#REF!</definedName>
    <definedName name="ผชบ." localSheetId="6">#REF!</definedName>
    <definedName name="ผชบ." localSheetId="0">#REF!</definedName>
    <definedName name="ผชบ.">#REF!</definedName>
    <definedName name="ผชว." localSheetId="12">#REF!</definedName>
    <definedName name="ผชว." localSheetId="6">#REF!</definedName>
    <definedName name="ผชว.">#REF!</definedName>
    <definedName name="ผชส." localSheetId="12">#REF!</definedName>
    <definedName name="ผชส." localSheetId="6">#REF!</definedName>
    <definedName name="ผชส.">#REF!</definedName>
    <definedName name="ผชอ." localSheetId="12">#REF!</definedName>
    <definedName name="ผชอ." localSheetId="6">#REF!</definedName>
    <definedName name="ผชอ.">#REF!</definedName>
    <definedName name="ผวก." localSheetId="12">#REF!</definedName>
    <definedName name="ผวก." localSheetId="6">#REF!</definedName>
    <definedName name="ผวก.">#REF!</definedName>
    <definedName name="ฝกม." localSheetId="12">#REF!</definedName>
    <definedName name="ฝกม." localSheetId="6">#REF!</definedName>
    <definedName name="ฝกม.">#REF!</definedName>
    <definedName name="ฝทส." localSheetId="12">#REF!</definedName>
    <definedName name="ฝทส." localSheetId="6">#REF!</definedName>
    <definedName name="ฝทส.">#REF!</definedName>
    <definedName name="ฝธพ." localSheetId="12">#REF!</definedName>
    <definedName name="ฝธพ." localSheetId="6">#REF!</definedName>
    <definedName name="ฝธพ.">#REF!</definedName>
    <definedName name="ฝบง." localSheetId="12">#REF!</definedName>
    <definedName name="ฝบง." localSheetId="6">#REF!</definedName>
    <definedName name="ฝบง.">#REF!</definedName>
    <definedName name="ฝปน." localSheetId="12">#REF!</definedName>
    <definedName name="ฝปน." localSheetId="6">#REF!</definedName>
    <definedName name="ฝปน.">#REF!</definedName>
    <definedName name="ฝฝอ." localSheetId="12">#REF!</definedName>
    <definedName name="ฝฝอ." localSheetId="6">#REF!</definedName>
    <definedName name="ฝฝอ.">#REF!</definedName>
    <definedName name="ฝพง." localSheetId="12">#REF!</definedName>
    <definedName name="ฝพง." localSheetId="6">#REF!</definedName>
    <definedName name="ฝพง.">#REF!</definedName>
    <definedName name="ฝวผ." localSheetId="12">#REF!</definedName>
    <definedName name="ฝวผ." localSheetId="6">#REF!</definedName>
    <definedName name="ฝวผ.">#REF!</definedName>
    <definedName name="ฝวศ." localSheetId="12">#REF!</definedName>
    <definedName name="ฝวศ." localSheetId="6">#REF!</definedName>
    <definedName name="ฝวศ.">#REF!</definedName>
    <definedName name="ฝอภ.1" localSheetId="12">#REF!</definedName>
    <definedName name="ฝอภ.1" localSheetId="6">#REF!</definedName>
    <definedName name="ฝอภ.1">#REF!</definedName>
    <definedName name="ฝอภ.2" localSheetId="12">#REF!</definedName>
    <definedName name="ฝอภ.2" localSheetId="6">#REF!</definedName>
    <definedName name="ฝอภ.2">#REF!</definedName>
    <definedName name="ฝอภ.3" localSheetId="12">#REF!</definedName>
    <definedName name="ฝอภ.3" localSheetId="6">#REF!</definedName>
    <definedName name="ฝอภ.3">#REF!</definedName>
    <definedName name="ฝอภ.4" localSheetId="12">#REF!</definedName>
    <definedName name="ฝอภ.4" localSheetId="6">#REF!</definedName>
    <definedName name="ฝอภ.4">#REF!</definedName>
    <definedName name="ฝอภ.5" localSheetId="12">#REF!</definedName>
    <definedName name="ฝอภ.5" localSheetId="6">#REF!</definedName>
    <definedName name="ฝอภ.5">#REF!</definedName>
    <definedName name="พบของ" localSheetId="12">#REF!</definedName>
    <definedName name="พบของ" localSheetId="6">#REF!</definedName>
    <definedName name="พบของ">#REF!</definedName>
    <definedName name="ยกไปส_งเขต">NA()</definedName>
    <definedName name="ยกไปส_งเขต_1">"#REF!"</definedName>
    <definedName name="ยกไปส_งเขต_1_1">NA()</definedName>
    <definedName name="ยกไปส_งเขต_10">"'file:///c:/ep_2008-6%20month/before_audit/note_6m.xls'#$''.$m$70"</definedName>
    <definedName name="ยกไปส_งเขต_11">"'file:///c:/ep_2008-6%20month/before_audit/note_6m.xls'#$''.$m$70"</definedName>
    <definedName name="ยกไปส_งเขต_13">"$#REF.$#REF$#REF"</definedName>
    <definedName name="ยกไปส_งเขต_2">"$#REF.$#REF$#REF"</definedName>
    <definedName name="ยกไปส_งเขต_20" localSheetId="12">#REF!</definedName>
    <definedName name="ยกไปส_งเขต_20" localSheetId="6">#REF!</definedName>
    <definedName name="ยกไปส_งเขต_20">#REF!</definedName>
    <definedName name="ยกไปส_งเขต_3">NA()</definedName>
    <definedName name="ยกไปส_งเขต_4">NA()</definedName>
    <definedName name="ยกไปส_งเขต_7">"#ref!"</definedName>
    <definedName name="ยกไปส่งเขต">"#REF!"</definedName>
    <definedName name="ยกไปส่งเขต_1">"#REF!"</definedName>
    <definedName name="รวภ.1" localSheetId="12">#REF!</definedName>
    <definedName name="รวภ.1" localSheetId="6">#REF!</definedName>
    <definedName name="รวภ.1">#REF!</definedName>
    <definedName name="รวภ.2" localSheetId="12">#REF!</definedName>
    <definedName name="รวภ.2" localSheetId="6">#REF!</definedName>
    <definedName name="รวภ.2">#REF!</definedName>
    <definedName name="รวภ.3" localSheetId="12">#REF!</definedName>
    <definedName name="รวภ.3" localSheetId="6">#REF!</definedName>
    <definedName name="รวภ.3">#REF!</definedName>
    <definedName name="รวภ.4" localSheetId="12">#REF!</definedName>
    <definedName name="รวภ.4" localSheetId="6">#REF!</definedName>
    <definedName name="รวภ.4">#REF!</definedName>
    <definedName name="รวภ.5" localSheetId="12">#REF!</definedName>
    <definedName name="รวภ.5" localSheetId="6">#REF!</definedName>
    <definedName name="รวภ.5">#REF!</definedName>
    <definedName name="รหัสการได้มา" localSheetId="12">#REF!</definedName>
    <definedName name="รหัสการได้มา" localSheetId="6">#REF!</definedName>
    <definedName name="รหัสการได้มา">#REF!</definedName>
    <definedName name="รหัสชนิดของการรับโอน" localSheetId="12">#REF!</definedName>
    <definedName name="รหัสชนิดของการรับโอน" localSheetId="6">#REF!</definedName>
    <definedName name="รหัสชนิดของการรับโอน">#REF!</definedName>
    <definedName name="รหัสพนักงาน" localSheetId="12">#REF!</definedName>
    <definedName name="รหัสพนักงาน" localSheetId="6">#REF!</definedName>
    <definedName name="รหัสพนักงาน">#REF!</definedName>
    <definedName name="รหัสสถานะ" localSheetId="12">#REF!</definedName>
    <definedName name="รหัสสถานะ" localSheetId="6">#REF!</definedName>
    <definedName name="รหัสสถานะ">#REF!</definedName>
    <definedName name="รหัสสภาพ" localSheetId="12">#REF!</definedName>
    <definedName name="รหัสสภาพ" localSheetId="6">#REF!</definedName>
    <definedName name="รหัสสภาพ">#REF!</definedName>
    <definedName name="รหัสแหล่งเงิน" localSheetId="12">#REF!</definedName>
    <definedName name="รหัสแหล่งเงิน" localSheetId="6">#REF!</definedName>
    <definedName name="รหัสแหล่งเงิน">#REF!</definedName>
    <definedName name="ส__งจ_าง">NA()</definedName>
    <definedName name="ส__งจ_าง_2">NA()</definedName>
    <definedName name="ส__งจ_าง_3">NA()</definedName>
    <definedName name="ส__งจ_าง_5">NA()</definedName>
    <definedName name="ส__งจ_าง3">[39]โครงการ!$B$1:$B$6</definedName>
    <definedName name="ส__งจ_างเขต1" localSheetId="12">#REF!</definedName>
    <definedName name="ส__งจ_างเขต1" localSheetId="6">#REF!</definedName>
    <definedName name="ส__งจ_างเขต1" localSheetId="0">#REF!</definedName>
    <definedName name="ส__งจ_างเขต1">#REF!</definedName>
    <definedName name="ส__งจ_างเขต2">NA()</definedName>
    <definedName name="ส__งจ_างเขต2_2">NA()</definedName>
    <definedName name="ส__งจ_างเขต2_3">NA()</definedName>
    <definedName name="ส__งจ_างเขต2_5">NA()</definedName>
    <definedName name="ส__งจ_างโดย">NA()</definedName>
    <definedName name="สตก." localSheetId="12">#REF!</definedName>
    <definedName name="สตก." localSheetId="6">#REF!</definedName>
    <definedName name="สตก.">#REF!</definedName>
    <definedName name="สตน." localSheetId="12">#REF!</definedName>
    <definedName name="สตน." localSheetId="6">#REF!</definedName>
    <definedName name="สตน.">#REF!</definedName>
    <definedName name="สผว." localSheetId="12">#REF!</definedName>
    <definedName name="สผว." localSheetId="6">#REF!</definedName>
    <definedName name="สผว.">#REF!</definedName>
    <definedName name="สั่งจ้าง">[38]โครงการ!$A$2:$A$7</definedName>
    <definedName name="สั่งจ้างเขต1" localSheetId="12">#REF!</definedName>
    <definedName name="สั่งจ้างเขต1" localSheetId="6">#REF!</definedName>
    <definedName name="สั่งจ้างเขต1" localSheetId="0">#REF!</definedName>
    <definedName name="สั่งจ้างเขต1">#REF!</definedName>
    <definedName name="สั่งจ้างเขต2">[42]Sheet1!$C$1:$C$4</definedName>
    <definedName name="สั่งจ้างโดย">[37]Sheet2!$A$1:$A$16</definedName>
    <definedName name="สาเหตุเกินบัญชี">[40]ฐานข้อมูล!$I$2:$I$13</definedName>
    <definedName name="สาเหตุเกินบัญชี_1" localSheetId="12">#REF!</definedName>
    <definedName name="สาเหตุเกินบัญชี_1" localSheetId="6">#REF!</definedName>
    <definedName name="สาเหตุเกินบัญชี_1" localSheetId="0">#REF!</definedName>
    <definedName name="สาเหตุเกินบัญชี_1">#REF!</definedName>
    <definedName name="ห">#N/A</definedName>
    <definedName name="ห_1">#N/A</definedName>
    <definedName name="ห_10">NA()</definedName>
    <definedName name="ห_11">NA()</definedName>
    <definedName name="ห_12">NA()</definedName>
    <definedName name="ห_13">NA()</definedName>
    <definedName name="ห_14">NA()</definedName>
    <definedName name="ห_2">#N/A</definedName>
    <definedName name="ห_3">#N/A</definedName>
    <definedName name="ห_4">#N/A</definedName>
    <definedName name="ห_5">#N/A</definedName>
    <definedName name="ห_6">#N/A</definedName>
    <definedName name="ห_7">NA()</definedName>
    <definedName name="ห_8">NA()</definedName>
    <definedName name="ห_9">NA()</definedName>
    <definedName name="หาไร" localSheetId="12">#REF!,#REF!</definedName>
    <definedName name="หาไร" localSheetId="6">#REF!,#REF!</definedName>
    <definedName name="หาไร">#REF!,#REF!</definedName>
    <definedName name="แหล_งเง_น" localSheetId="12">#REF!</definedName>
    <definedName name="แหล_งเง_น" localSheetId="6">#REF!</definedName>
    <definedName name="แหล_งเง_น">#REF!</definedName>
    <definedName name="แหล่งเงิน" localSheetId="12">#REF!</definedName>
    <definedName name="แหล่งเงิน" localSheetId="6">#REF!</definedName>
    <definedName name="แหล่งเงิน">#REF!</definedName>
    <definedName name="관리3" localSheetId="0" hidden="1">{#N/A,#N/A,FALSE,"동부"}</definedName>
    <definedName name="관리3" hidden="1">{#N/A,#N/A,FALSE,"동부"}</definedName>
    <definedName name="누계매출" localSheetId="0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누계매출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ㄷㄷㄷㄷㄷ" localSheetId="0" hidden="1">{#N/A,#N/A,FALSE,"동부"}</definedName>
    <definedName name="ㄷㄷㄷㄷㄷ" hidden="1">{#N/A,#N/A,FALSE,"동부"}</definedName>
    <definedName name="ㄷㄷㄷㄷㄷㄷ" localSheetId="0" hidden="1">{#N/A,#N/A,FALSE,"동부"}</definedName>
    <definedName name="ㄷㄷㄷㄷㄷㄷ" hidden="1">{#N/A,#N/A,FALSE,"동부"}</definedName>
    <definedName name="대구200203빌딩별임차현황" localSheetId="0" hidden="1">{#N/A,#N/A,FALSE,"동부"}</definedName>
    <definedName name="대구200203빌딩별임차현황" hidden="1">{#N/A,#N/A,FALSE,"동부"}</definedName>
    <definedName name="대구200207" localSheetId="0" hidden="1">{#N/A,#N/A,FALSE,"동부"}</definedName>
    <definedName name="대구200207" hidden="1">{#N/A,#N/A,FALSE,"동부"}</definedName>
    <definedName name="대구대구" localSheetId="0" hidden="1">{#N/A,#N/A,FALSE,"동부"}</definedName>
    <definedName name="대구대구" hidden="1">{#N/A,#N/A,FALSE,"동부"}</definedName>
    <definedName name="ㄹㄹㄹㄹ" localSheetId="12" hidden="1">#REF!</definedName>
    <definedName name="ㄹㄹㄹㄹ" localSheetId="6" hidden="1">#REF!</definedName>
    <definedName name="ㄹㄹㄹㄹ" hidden="1">#REF!</definedName>
    <definedName name="ㅁㄴㅇㄹ" localSheetId="12" hidden="1">#REF!</definedName>
    <definedName name="ㅁㄴㅇㄹ" localSheetId="6" hidden="1">#REF!</definedName>
    <definedName name="ㅁㄴㅇㄹ" hidden="1">#REF!</definedName>
    <definedName name="ㅁㅇ" localSheetId="12" hidden="1">#REF!</definedName>
    <definedName name="ㅁㅇ" localSheetId="6" hidden="1">#REF!</definedName>
    <definedName name="ㅁㅇ" hidden="1">#REF!</definedName>
    <definedName name="매출손익REF" localSheetId="0" hidden="1">{#N/A,#N/A,FALSE,"P.C.B"}</definedName>
    <definedName name="매출손익REF" hidden="1">{#N/A,#N/A,FALSE,"P.C.B"}</definedName>
    <definedName name="빌" localSheetId="0" hidden="1">{#N/A,#N/A,FALSE,"동부"}</definedName>
    <definedName name="빌" hidden="1">{#N/A,#N/A,FALSE,"동부"}</definedName>
    <definedName name="빌딩" localSheetId="0" hidden="1">{#N/A,#N/A,FALSE,"동부"}</definedName>
    <definedName name="빌딩" hidden="1">{#N/A,#N/A,FALSE,"동부"}</definedName>
    <definedName name="빌딩별2" localSheetId="0" hidden="1">{#N/A,#N/A,FALSE,"동부"}</definedName>
    <definedName name="빌딩별2" hidden="1">{#N/A,#N/A,FALSE,"동부"}</definedName>
    <definedName name="빌딩별강남" localSheetId="0" hidden="1">{#N/A,#N/A,FALSE,"동부"}</definedName>
    <definedName name="빌딩별강남" hidden="1">{#N/A,#N/A,FALSE,"동부"}</definedName>
    <definedName name="ㅇ나ㅓㅗ랑" localSheetId="0" hidden="1">{#N/A,#N/A,FALSE,"동부"}</definedName>
    <definedName name="ㅇ나ㅓㅗ랑" hidden="1">{#N/A,#N/A,FALSE,"동부"}</definedName>
    <definedName name="ㅇㄹㄴㅇ" localSheetId="12" hidden="1">#REF!</definedName>
    <definedName name="ㅇㄹㄴㅇ" localSheetId="6" hidden="1">#REF!</definedName>
    <definedName name="ㅇㄹㄴㅇ" hidden="1">#REF!</definedName>
    <definedName name="ㅇㄹㅂㅈㄷㄱㄷㅅ교쇼셔셔ㅛ" localSheetId="0" hidden="1">{#N/A,#N/A,FALSE,"동부"}</definedName>
    <definedName name="ㅇㄹㅂㅈㄷㄱㄷㅅ교쇼셔셔ㅛ" hidden="1">{#N/A,#N/A,FALSE,"동부"}</definedName>
    <definedName name="ㅇㅇ" localSheetId="0" hidden="1">{#N/A,#N/A,FALSE,"동부"}</definedName>
    <definedName name="ㅇㅇ" hidden="1">{#N/A,#N/A,FALSE,"동부"}</definedName>
    <definedName name="임차풀" localSheetId="0" hidden="1">{#N/A,#N/A,FALSE,"동부"}</definedName>
    <definedName name="임차풀" hidden="1">{#N/A,#N/A,FALSE,"동부"}</definedName>
    <definedName name="ㅈㅈㅈ" localSheetId="0" hidden="1">{#N/A,#N/A,FALSE,"동부"}</definedName>
    <definedName name="ㅈㅈㅈ" hidden="1">{#N/A,#N/A,FALSE,"동부"}</definedName>
    <definedName name="풀" localSheetId="0" hidden="1">{#N/A,#N/A,FALSE,"동부"}</definedName>
    <definedName name="풀" hidden="1">{#N/A,#N/A,FALSE,"동부"}</definedName>
    <definedName name="풐질" localSheetId="0" hidden="1">{#N/A,#N/A,FALSE,"P.C.B"}</definedName>
    <definedName name="풐질" hidden="1">{#N/A,#N/A,FALSE,"P.C.B"}</definedName>
    <definedName name="ㅎ" localSheetId="0" hidden="1">{#N/A,#N/A,FALSE,"P.C.B"}</definedName>
    <definedName name="ㅎ" hidden="1">{#N/A,#N/A,FALSE,"P.C.B"}</definedName>
    <definedName name="ㅎㅇ" localSheetId="0" hidden="1">{#N/A,#N/A,FALSE,"P.C.B"}</definedName>
    <definedName name="ㅎㅇ" hidden="1">{#N/A,#N/A,FALSE,"P.C.B"}</definedName>
    <definedName name="하미정" localSheetId="0" hidden="1">{#N/A,#N/A,FALSE,"동부"}</definedName>
    <definedName name="하미정" hidden="1">{#N/A,#N/A,FALSE,"동부"}</definedName>
    <definedName name="ㅛㅛㅛ" localSheetId="12" hidden="1">#REF!</definedName>
    <definedName name="ㅛㅛㅛ" localSheetId="6" hidden="1">#REF!</definedName>
    <definedName name="ㅛㅛㅛ" hidden="1">#REF!</definedName>
    <definedName name="ㅣㅊㅇ" localSheetId="0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  <definedName name="ㅣㅊㅇ" hidden="1">{#N/A,#N/A,FALSE,"표지&amp;목차";#N/A,#N/A,FALSE,"경영현황";#N/A,#N/A,FALSE,"매출현황";#N/A,#N/A,FALSE,"매출차이분석(양식)";#N/A,#N/A,FALSE,"손익현황";#N/A,#N/A,FALSE,"손익차이분석";#N/A,#N/A,FALSE,"제품별손익";#N/A,#N/A,FALSE,"재공재고";#N/A,#N/A,FALSE,"원가추이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7" l="1"/>
  <c r="L32" i="17"/>
  <c r="K32" i="17"/>
  <c r="J32" i="17"/>
  <c r="I32" i="17"/>
  <c r="H32" i="17"/>
  <c r="G32" i="17"/>
  <c r="F32" i="17"/>
  <c r="E32" i="17"/>
  <c r="D32" i="17"/>
  <c r="C32" i="17"/>
  <c r="B32" i="17"/>
  <c r="P31" i="17"/>
  <c r="Q31" i="17" s="1"/>
  <c r="R31" i="17" s="1"/>
  <c r="S31" i="17" s="1"/>
  <c r="T31" i="17" s="1"/>
  <c r="U31" i="17" s="1"/>
  <c r="V31" i="17" s="1"/>
  <c r="W31" i="17" s="1"/>
  <c r="X31" i="17" s="1"/>
  <c r="Y31" i="17" s="1"/>
  <c r="Z31" i="17" s="1"/>
  <c r="AA31" i="17" s="1"/>
  <c r="N31" i="17"/>
  <c r="P30" i="17"/>
  <c r="Q30" i="17" s="1"/>
  <c r="R30" i="17" s="1"/>
  <c r="S30" i="17" s="1"/>
  <c r="T30" i="17" s="1"/>
  <c r="U30" i="17" s="1"/>
  <c r="V30" i="17" s="1"/>
  <c r="W30" i="17" s="1"/>
  <c r="X30" i="17" s="1"/>
  <c r="Y30" i="17" s="1"/>
  <c r="Z30" i="17" s="1"/>
  <c r="AA30" i="17" s="1"/>
  <c r="N30" i="17"/>
  <c r="P29" i="17"/>
  <c r="Q29" i="17" s="1"/>
  <c r="R29" i="17" s="1"/>
  <c r="S29" i="17" s="1"/>
  <c r="T29" i="17" s="1"/>
  <c r="U29" i="17" s="1"/>
  <c r="V29" i="17" s="1"/>
  <c r="W29" i="17" s="1"/>
  <c r="X29" i="17" s="1"/>
  <c r="Y29" i="17" s="1"/>
  <c r="Z29" i="17" s="1"/>
  <c r="AA29" i="17" s="1"/>
  <c r="N29" i="17"/>
  <c r="P28" i="17"/>
  <c r="Q28" i="17" s="1"/>
  <c r="R28" i="17" s="1"/>
  <c r="S28" i="17" s="1"/>
  <c r="T28" i="17" s="1"/>
  <c r="U28" i="17" s="1"/>
  <c r="V28" i="17" s="1"/>
  <c r="W28" i="17" s="1"/>
  <c r="X28" i="17" s="1"/>
  <c r="Y28" i="17" s="1"/>
  <c r="Z28" i="17" s="1"/>
  <c r="AA28" i="17" s="1"/>
  <c r="N28" i="17"/>
  <c r="Q27" i="17"/>
  <c r="R27" i="17" s="1"/>
  <c r="S27" i="17" s="1"/>
  <c r="T27" i="17" s="1"/>
  <c r="U27" i="17" s="1"/>
  <c r="V27" i="17" s="1"/>
  <c r="W27" i="17" s="1"/>
  <c r="X27" i="17" s="1"/>
  <c r="Y27" i="17" s="1"/>
  <c r="Z27" i="17" s="1"/>
  <c r="AA27" i="17" s="1"/>
  <c r="P27" i="17"/>
  <c r="N27" i="17"/>
  <c r="P26" i="17"/>
  <c r="Q26" i="17" s="1"/>
  <c r="R26" i="17" s="1"/>
  <c r="S26" i="17" s="1"/>
  <c r="T26" i="17" s="1"/>
  <c r="U26" i="17" s="1"/>
  <c r="V26" i="17" s="1"/>
  <c r="W26" i="17" s="1"/>
  <c r="X26" i="17" s="1"/>
  <c r="Y26" i="17" s="1"/>
  <c r="Z26" i="17" s="1"/>
  <c r="AA26" i="17" s="1"/>
  <c r="N26" i="17"/>
  <c r="P25" i="17"/>
  <c r="Q25" i="17" s="1"/>
  <c r="R25" i="17" s="1"/>
  <c r="S25" i="17" s="1"/>
  <c r="T25" i="17" s="1"/>
  <c r="U25" i="17" s="1"/>
  <c r="V25" i="17" s="1"/>
  <c r="W25" i="17" s="1"/>
  <c r="X25" i="17" s="1"/>
  <c r="Y25" i="17" s="1"/>
  <c r="Z25" i="17" s="1"/>
  <c r="AA25" i="17" s="1"/>
  <c r="N25" i="17"/>
  <c r="P24" i="17"/>
  <c r="Q24" i="17" s="1"/>
  <c r="R24" i="17" s="1"/>
  <c r="S24" i="17" s="1"/>
  <c r="T24" i="17" s="1"/>
  <c r="U24" i="17" s="1"/>
  <c r="V24" i="17" s="1"/>
  <c r="W24" i="17" s="1"/>
  <c r="X24" i="17" s="1"/>
  <c r="Y24" i="17" s="1"/>
  <c r="Z24" i="17" s="1"/>
  <c r="AA24" i="17" s="1"/>
  <c r="N24" i="17"/>
  <c r="P23" i="17"/>
  <c r="Q23" i="17" s="1"/>
  <c r="R23" i="17" s="1"/>
  <c r="S23" i="17" s="1"/>
  <c r="T23" i="17" s="1"/>
  <c r="U23" i="17" s="1"/>
  <c r="V23" i="17" s="1"/>
  <c r="W23" i="17" s="1"/>
  <c r="X23" i="17" s="1"/>
  <c r="Y23" i="17" s="1"/>
  <c r="Z23" i="17" s="1"/>
  <c r="AA23" i="17" s="1"/>
  <c r="N23" i="17"/>
  <c r="Q22" i="17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P22" i="17"/>
  <c r="N22" i="17"/>
  <c r="P21" i="17"/>
  <c r="Q21" i="17" s="1"/>
  <c r="R21" i="17" s="1"/>
  <c r="S21" i="17" s="1"/>
  <c r="T21" i="17" s="1"/>
  <c r="U21" i="17" s="1"/>
  <c r="V21" i="17" s="1"/>
  <c r="W21" i="17" s="1"/>
  <c r="X21" i="17" s="1"/>
  <c r="Y21" i="17" s="1"/>
  <c r="Z21" i="17" s="1"/>
  <c r="AA21" i="17" s="1"/>
  <c r="N21" i="17"/>
  <c r="P20" i="17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N20" i="17"/>
  <c r="P19" i="17"/>
  <c r="Q19" i="17" s="1"/>
  <c r="R19" i="17" s="1"/>
  <c r="S19" i="17" s="1"/>
  <c r="T19" i="17" s="1"/>
  <c r="U19" i="17" s="1"/>
  <c r="V19" i="17" s="1"/>
  <c r="W19" i="17" s="1"/>
  <c r="X19" i="17" s="1"/>
  <c r="Y19" i="17" s="1"/>
  <c r="Z19" i="17" s="1"/>
  <c r="AA19" i="17" s="1"/>
  <c r="N19" i="17"/>
  <c r="P18" i="17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N18" i="17"/>
  <c r="Q17" i="17"/>
  <c r="R17" i="17" s="1"/>
  <c r="S17" i="17" s="1"/>
  <c r="T17" i="17" s="1"/>
  <c r="U17" i="17" s="1"/>
  <c r="V17" i="17" s="1"/>
  <c r="W17" i="17" s="1"/>
  <c r="X17" i="17" s="1"/>
  <c r="Y17" i="17" s="1"/>
  <c r="Z17" i="17" s="1"/>
  <c r="AA17" i="17" s="1"/>
  <c r="P17" i="17"/>
  <c r="N17" i="17"/>
  <c r="Q16" i="17"/>
  <c r="R16" i="17" s="1"/>
  <c r="S16" i="17" s="1"/>
  <c r="T16" i="17" s="1"/>
  <c r="U16" i="17" s="1"/>
  <c r="V16" i="17" s="1"/>
  <c r="W16" i="17" s="1"/>
  <c r="X16" i="17" s="1"/>
  <c r="Y16" i="17" s="1"/>
  <c r="Z16" i="17" s="1"/>
  <c r="AA16" i="17" s="1"/>
  <c r="P16" i="17"/>
  <c r="N16" i="17"/>
  <c r="P15" i="17"/>
  <c r="Q15" i="17" s="1"/>
  <c r="R15" i="17" s="1"/>
  <c r="S15" i="17" s="1"/>
  <c r="T15" i="17" s="1"/>
  <c r="U15" i="17" s="1"/>
  <c r="V15" i="17" s="1"/>
  <c r="W15" i="17" s="1"/>
  <c r="X15" i="17" s="1"/>
  <c r="Y15" i="17" s="1"/>
  <c r="Z15" i="17" s="1"/>
  <c r="AA15" i="17" s="1"/>
  <c r="N15" i="17"/>
  <c r="P14" i="17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N14" i="17"/>
  <c r="P13" i="17"/>
  <c r="Q13" i="17" s="1"/>
  <c r="R13" i="17" s="1"/>
  <c r="S13" i="17" s="1"/>
  <c r="T13" i="17" s="1"/>
  <c r="U13" i="17" s="1"/>
  <c r="V13" i="17" s="1"/>
  <c r="W13" i="17" s="1"/>
  <c r="X13" i="17" s="1"/>
  <c r="Y13" i="17" s="1"/>
  <c r="Z13" i="17" s="1"/>
  <c r="AA13" i="17" s="1"/>
  <c r="N13" i="17"/>
  <c r="P12" i="17"/>
  <c r="Q12" i="17" s="1"/>
  <c r="R12" i="17" s="1"/>
  <c r="S12" i="17" s="1"/>
  <c r="T12" i="17" s="1"/>
  <c r="U12" i="17" s="1"/>
  <c r="V12" i="17" s="1"/>
  <c r="W12" i="17" s="1"/>
  <c r="X12" i="17" s="1"/>
  <c r="Y12" i="17" s="1"/>
  <c r="Z12" i="17" s="1"/>
  <c r="AA12" i="17" s="1"/>
  <c r="N12" i="17"/>
  <c r="P11" i="17"/>
  <c r="Q11" i="17" s="1"/>
  <c r="R11" i="17" s="1"/>
  <c r="S11" i="17" s="1"/>
  <c r="T11" i="17" s="1"/>
  <c r="U11" i="17" s="1"/>
  <c r="V11" i="17" s="1"/>
  <c r="W11" i="17" s="1"/>
  <c r="X11" i="17" s="1"/>
  <c r="Y11" i="17" s="1"/>
  <c r="Z11" i="17" s="1"/>
  <c r="AA11" i="17" s="1"/>
  <c r="N11" i="17"/>
  <c r="P10" i="17"/>
  <c r="Q10" i="17" s="1"/>
  <c r="R10" i="17" s="1"/>
  <c r="S10" i="17" s="1"/>
  <c r="T10" i="17" s="1"/>
  <c r="U10" i="17" s="1"/>
  <c r="V10" i="17" s="1"/>
  <c r="W10" i="17" s="1"/>
  <c r="X10" i="17" s="1"/>
  <c r="Y10" i="17" s="1"/>
  <c r="Z10" i="17" s="1"/>
  <c r="AA10" i="17" s="1"/>
  <c r="N10" i="17"/>
  <c r="P9" i="17"/>
  <c r="Q9" i="17" s="1"/>
  <c r="R9" i="17" s="1"/>
  <c r="S9" i="17" s="1"/>
  <c r="T9" i="17" s="1"/>
  <c r="U9" i="17" s="1"/>
  <c r="V9" i="17" s="1"/>
  <c r="W9" i="17" s="1"/>
  <c r="X9" i="17" s="1"/>
  <c r="Y9" i="17" s="1"/>
  <c r="Z9" i="17" s="1"/>
  <c r="AA9" i="17" s="1"/>
  <c r="N9" i="17"/>
  <c r="P8" i="17"/>
  <c r="Q8" i="17" s="1"/>
  <c r="R8" i="17" s="1"/>
  <c r="S8" i="17" s="1"/>
  <c r="T8" i="17" s="1"/>
  <c r="U8" i="17" s="1"/>
  <c r="V8" i="17" s="1"/>
  <c r="W8" i="17" s="1"/>
  <c r="X8" i="17" s="1"/>
  <c r="Y8" i="17" s="1"/>
  <c r="Z8" i="17" s="1"/>
  <c r="AA8" i="17" s="1"/>
  <c r="N8" i="17"/>
  <c r="P7" i="17"/>
  <c r="Q7" i="17" s="1"/>
  <c r="R7" i="17" s="1"/>
  <c r="S7" i="17" s="1"/>
  <c r="T7" i="17" s="1"/>
  <c r="U7" i="17" s="1"/>
  <c r="V7" i="17" s="1"/>
  <c r="W7" i="17" s="1"/>
  <c r="X7" i="17" s="1"/>
  <c r="Y7" i="17" s="1"/>
  <c r="Z7" i="17" s="1"/>
  <c r="AA7" i="17" s="1"/>
  <c r="N7" i="17"/>
  <c r="P6" i="17"/>
  <c r="Q6" i="17" s="1"/>
  <c r="R6" i="17" s="1"/>
  <c r="S6" i="17" s="1"/>
  <c r="T6" i="17" s="1"/>
  <c r="U6" i="17" s="1"/>
  <c r="V6" i="17" s="1"/>
  <c r="W6" i="17" s="1"/>
  <c r="X6" i="17" s="1"/>
  <c r="Y6" i="17" s="1"/>
  <c r="Z6" i="17" s="1"/>
  <c r="AA6" i="17" s="1"/>
  <c r="N6" i="17"/>
  <c r="P5" i="17"/>
  <c r="Q5" i="17" s="1"/>
  <c r="R5" i="17" s="1"/>
  <c r="S5" i="17" s="1"/>
  <c r="T5" i="17" s="1"/>
  <c r="U5" i="17" s="1"/>
  <c r="V5" i="17" s="1"/>
  <c r="W5" i="17" s="1"/>
  <c r="X5" i="17" s="1"/>
  <c r="Y5" i="17" s="1"/>
  <c r="Z5" i="17" s="1"/>
  <c r="AA5" i="17" s="1"/>
  <c r="N5" i="17"/>
  <c r="R4" i="17"/>
  <c r="Q4" i="17"/>
  <c r="P4" i="17"/>
  <c r="N4" i="17"/>
  <c r="P32" i="17" l="1"/>
  <c r="N32" i="17"/>
  <c r="Q32" i="17"/>
  <c r="R32" i="17"/>
  <c r="S4" i="17"/>
  <c r="S32" i="17" l="1"/>
  <c r="T4" i="17"/>
  <c r="T32" i="17" l="1"/>
  <c r="U4" i="17"/>
  <c r="U32" i="17" l="1"/>
  <c r="V4" i="17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X425" i="4"/>
  <c r="W425" i="4"/>
  <c r="L425" i="4"/>
  <c r="K425" i="4"/>
  <c r="F425" i="4"/>
  <c r="AC424" i="4"/>
  <c r="Q424" i="4"/>
  <c r="F424" i="4"/>
  <c r="W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D422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D421" i="4"/>
  <c r="F420" i="4"/>
  <c r="F418" i="4"/>
  <c r="F417" i="4"/>
  <c r="F416" i="4"/>
  <c r="F415" i="4"/>
  <c r="F414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D413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D412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D411" i="4"/>
  <c r="F410" i="4"/>
  <c r="F409" i="4"/>
  <c r="D409" i="4"/>
  <c r="AE408" i="4"/>
  <c r="AD408" i="4"/>
  <c r="AC408" i="4"/>
  <c r="S408" i="4"/>
  <c r="R408" i="4"/>
  <c r="Q408" i="4"/>
  <c r="G408" i="4"/>
  <c r="F408" i="4"/>
  <c r="F407" i="4"/>
  <c r="F406" i="4"/>
  <c r="F405" i="4"/>
  <c r="E402" i="4"/>
  <c r="E401" i="4"/>
  <c r="E400" i="4"/>
  <c r="E399" i="4"/>
  <c r="E398" i="4"/>
  <c r="E397" i="4"/>
  <c r="E396" i="4"/>
  <c r="E395" i="4"/>
  <c r="E394" i="4"/>
  <c r="E379" i="4" s="1"/>
  <c r="E393" i="4"/>
  <c r="E392" i="4"/>
  <c r="E382" i="4" s="1"/>
  <c r="E391" i="4"/>
  <c r="E390" i="4"/>
  <c r="E389" i="4"/>
  <c r="E388" i="4"/>
  <c r="E387" i="4"/>
  <c r="E386" i="4"/>
  <c r="E385" i="4"/>
  <c r="E384" i="4"/>
  <c r="E383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D382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D379" i="4"/>
  <c r="E376" i="4"/>
  <c r="E375" i="4"/>
  <c r="E374" i="4"/>
  <c r="E373" i="4"/>
  <c r="E372" i="4"/>
  <c r="E371" i="4"/>
  <c r="E370" i="4"/>
  <c r="E369" i="4"/>
  <c r="E368" i="4"/>
  <c r="E363" i="4" s="1"/>
  <c r="E367" i="4"/>
  <c r="E366" i="4"/>
  <c r="E365" i="4"/>
  <c r="E364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D363" i="4"/>
  <c r="E362" i="4"/>
  <c r="E361" i="4" s="1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D361" i="4"/>
  <c r="E360" i="4"/>
  <c r="E359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E357" i="4"/>
  <c r="E356" i="4"/>
  <c r="E355" i="4"/>
  <c r="E354" i="4"/>
  <c r="E353" i="4"/>
  <c r="E352" i="4"/>
  <c r="E351" i="4"/>
  <c r="E350" i="4"/>
  <c r="E349" i="4"/>
  <c r="E348" i="4"/>
  <c r="E347" i="4"/>
  <c r="E346" i="4" s="1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D346" i="4"/>
  <c r="E344" i="4"/>
  <c r="E343" i="4"/>
  <c r="E342" i="4"/>
  <c r="E341" i="4"/>
  <c r="E340" i="4"/>
  <c r="E339" i="4"/>
  <c r="E338" i="4"/>
  <c r="E337" i="4"/>
  <c r="E336" i="4"/>
  <c r="E335" i="4"/>
  <c r="E334" i="4" s="1"/>
  <c r="AG334" i="4"/>
  <c r="AG425" i="4" s="1"/>
  <c r="AF334" i="4"/>
  <c r="AF425" i="4" s="1"/>
  <c r="AE334" i="4"/>
  <c r="AE425" i="4" s="1"/>
  <c r="AD334" i="4"/>
  <c r="AD425" i="4" s="1"/>
  <c r="AC334" i="4"/>
  <c r="AC425" i="4" s="1"/>
  <c r="AB334" i="4"/>
  <c r="AB425" i="4" s="1"/>
  <c r="AA334" i="4"/>
  <c r="AA425" i="4" s="1"/>
  <c r="Z334" i="4"/>
  <c r="Z425" i="4" s="1"/>
  <c r="Y334" i="4"/>
  <c r="Y425" i="4" s="1"/>
  <c r="X334" i="4"/>
  <c r="W334" i="4"/>
  <c r="V334" i="4"/>
  <c r="V425" i="4" s="1"/>
  <c r="U334" i="4"/>
  <c r="U425" i="4" s="1"/>
  <c r="T334" i="4"/>
  <c r="T425" i="4" s="1"/>
  <c r="S334" i="4"/>
  <c r="S425" i="4" s="1"/>
  <c r="R334" i="4"/>
  <c r="R425" i="4" s="1"/>
  <c r="Q334" i="4"/>
  <c r="Q425" i="4" s="1"/>
  <c r="P334" i="4"/>
  <c r="P425" i="4" s="1"/>
  <c r="O334" i="4"/>
  <c r="O425" i="4" s="1"/>
  <c r="N334" i="4"/>
  <c r="N425" i="4" s="1"/>
  <c r="M334" i="4"/>
  <c r="M425" i="4" s="1"/>
  <c r="L334" i="4"/>
  <c r="K334" i="4"/>
  <c r="J334" i="4"/>
  <c r="J425" i="4" s="1"/>
  <c r="I334" i="4"/>
  <c r="I425" i="4" s="1"/>
  <c r="H334" i="4"/>
  <c r="H425" i="4" s="1"/>
  <c r="G334" i="4"/>
  <c r="G425" i="4" s="1"/>
  <c r="F334" i="4"/>
  <c r="D334" i="4"/>
  <c r="D425" i="4" s="1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09" i="4" s="1"/>
  <c r="E310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D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 s="1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D288" i="4"/>
  <c r="I286" i="4"/>
  <c r="E285" i="4"/>
  <c r="E284" i="4"/>
  <c r="E283" i="4"/>
  <c r="E281" i="4" s="1"/>
  <c r="E282" i="4"/>
  <c r="AG281" i="4"/>
  <c r="AF281" i="4"/>
  <c r="AF182" i="4" s="1"/>
  <c r="AE281" i="4"/>
  <c r="AE182" i="4" s="1"/>
  <c r="AD281" i="4"/>
  <c r="AC281" i="4"/>
  <c r="AB281" i="4"/>
  <c r="AA281" i="4"/>
  <c r="Z281" i="4"/>
  <c r="Y281" i="4"/>
  <c r="X281" i="4"/>
  <c r="W281" i="4"/>
  <c r="V281" i="4"/>
  <c r="U281" i="4"/>
  <c r="T281" i="4"/>
  <c r="T182" i="4" s="1"/>
  <c r="S281" i="4"/>
  <c r="S182" i="4" s="1"/>
  <c r="R281" i="4"/>
  <c r="Q281" i="4"/>
  <c r="P281" i="4"/>
  <c r="O281" i="4"/>
  <c r="N281" i="4"/>
  <c r="M281" i="4"/>
  <c r="L281" i="4"/>
  <c r="K281" i="4"/>
  <c r="J281" i="4"/>
  <c r="I281" i="4"/>
  <c r="H281" i="4"/>
  <c r="H182" i="4" s="1"/>
  <c r="G281" i="4"/>
  <c r="G182" i="4" s="1"/>
  <c r="F281" i="4"/>
  <c r="D281" i="4"/>
  <c r="E280" i="4"/>
  <c r="E279" i="4"/>
  <c r="E278" i="4"/>
  <c r="AG277" i="4"/>
  <c r="AF277" i="4"/>
  <c r="AE277" i="4"/>
  <c r="AD277" i="4"/>
  <c r="AD182" i="4" s="1"/>
  <c r="AC277" i="4"/>
  <c r="AB277" i="4"/>
  <c r="AA277" i="4"/>
  <c r="Z277" i="4"/>
  <c r="Y277" i="4"/>
  <c r="X277" i="4"/>
  <c r="W277" i="4"/>
  <c r="V277" i="4"/>
  <c r="U277" i="4"/>
  <c r="T277" i="4"/>
  <c r="S277" i="4"/>
  <c r="R277" i="4"/>
  <c r="R182" i="4" s="1"/>
  <c r="Q277" i="4"/>
  <c r="P277" i="4"/>
  <c r="O277" i="4"/>
  <c r="N277" i="4"/>
  <c r="M277" i="4"/>
  <c r="L277" i="4"/>
  <c r="K277" i="4"/>
  <c r="J277" i="4"/>
  <c r="I277" i="4"/>
  <c r="H277" i="4"/>
  <c r="G277" i="4"/>
  <c r="F277" i="4"/>
  <c r="F182" i="4" s="1"/>
  <c r="E277" i="4"/>
  <c r="D277" i="4"/>
  <c r="E276" i="4"/>
  <c r="E275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E273" i="4"/>
  <c r="E272" i="4"/>
  <c r="E271" i="4"/>
  <c r="E270" i="4"/>
  <c r="E269" i="4"/>
  <c r="E268" i="4"/>
  <c r="E267" i="4"/>
  <c r="E265" i="4" s="1"/>
  <c r="E266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D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 s="1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V182" i="4" s="1"/>
  <c r="U214" i="4"/>
  <c r="T214" i="4"/>
  <c r="S214" i="4"/>
  <c r="R214" i="4"/>
  <c r="Q214" i="4"/>
  <c r="P214" i="4"/>
  <c r="O214" i="4"/>
  <c r="N214" i="4"/>
  <c r="M214" i="4"/>
  <c r="L214" i="4"/>
  <c r="K214" i="4"/>
  <c r="J214" i="4"/>
  <c r="J182" i="4" s="1"/>
  <c r="I214" i="4"/>
  <c r="H214" i="4"/>
  <c r="G214" i="4"/>
  <c r="F214" i="4"/>
  <c r="D214" i="4"/>
  <c r="E213" i="4"/>
  <c r="E212" i="4"/>
  <c r="E211" i="4"/>
  <c r="E210" i="4"/>
  <c r="E209" i="4"/>
  <c r="E208" i="4"/>
  <c r="E207" i="4"/>
  <c r="E206" i="4"/>
  <c r="E205" i="4"/>
  <c r="AG204" i="4"/>
  <c r="AG408" i="4" s="1"/>
  <c r="AF204" i="4"/>
  <c r="AF408" i="4" s="1"/>
  <c r="AE204" i="4"/>
  <c r="AD204" i="4"/>
  <c r="AC204" i="4"/>
  <c r="AB204" i="4"/>
  <c r="AB408" i="4" s="1"/>
  <c r="AA204" i="4"/>
  <c r="AA408" i="4" s="1"/>
  <c r="Z204" i="4"/>
  <c r="Z408" i="4" s="1"/>
  <c r="Y204" i="4"/>
  <c r="Y408" i="4" s="1"/>
  <c r="X204" i="4"/>
  <c r="X408" i="4" s="1"/>
  <c r="W204" i="4"/>
  <c r="W408" i="4" s="1"/>
  <c r="V204" i="4"/>
  <c r="V408" i="4" s="1"/>
  <c r="U204" i="4"/>
  <c r="U408" i="4" s="1"/>
  <c r="T204" i="4"/>
  <c r="T408" i="4" s="1"/>
  <c r="S204" i="4"/>
  <c r="R204" i="4"/>
  <c r="Q204" i="4"/>
  <c r="P204" i="4"/>
  <c r="P408" i="4" s="1"/>
  <c r="O204" i="4"/>
  <c r="O408" i="4" s="1"/>
  <c r="N204" i="4"/>
  <c r="N408" i="4" s="1"/>
  <c r="M204" i="4"/>
  <c r="M408" i="4" s="1"/>
  <c r="L204" i="4"/>
  <c r="L408" i="4" s="1"/>
  <c r="K204" i="4"/>
  <c r="K408" i="4" s="1"/>
  <c r="J204" i="4"/>
  <c r="J408" i="4" s="1"/>
  <c r="I204" i="4"/>
  <c r="I408" i="4" s="1"/>
  <c r="H204" i="4"/>
  <c r="H408" i="4" s="1"/>
  <c r="G204" i="4"/>
  <c r="F204" i="4"/>
  <c r="D204" i="4"/>
  <c r="D408" i="4" s="1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AG183" i="4"/>
  <c r="AF183" i="4"/>
  <c r="AE183" i="4"/>
  <c r="AD183" i="4"/>
  <c r="AC183" i="4"/>
  <c r="AC182" i="4" s="1"/>
  <c r="AB183" i="4"/>
  <c r="AB182" i="4" s="1"/>
  <c r="AA183" i="4"/>
  <c r="Z183" i="4"/>
  <c r="Z182" i="4" s="1"/>
  <c r="Y183" i="4"/>
  <c r="Y182" i="4" s="1"/>
  <c r="X183" i="4"/>
  <c r="W183" i="4"/>
  <c r="V183" i="4"/>
  <c r="U183" i="4"/>
  <c r="T183" i="4"/>
  <c r="S183" i="4"/>
  <c r="R183" i="4"/>
  <c r="Q183" i="4"/>
  <c r="Q182" i="4" s="1"/>
  <c r="P183" i="4"/>
  <c r="P182" i="4" s="1"/>
  <c r="O183" i="4"/>
  <c r="N183" i="4"/>
  <c r="N182" i="4" s="1"/>
  <c r="M183" i="4"/>
  <c r="M182" i="4" s="1"/>
  <c r="L183" i="4"/>
  <c r="K183" i="4"/>
  <c r="J183" i="4"/>
  <c r="I183" i="4"/>
  <c r="H183" i="4"/>
  <c r="G183" i="4"/>
  <c r="F183" i="4"/>
  <c r="E183" i="4"/>
  <c r="D183" i="4"/>
  <c r="D182" i="4" s="1"/>
  <c r="AG182" i="4"/>
  <c r="W182" i="4"/>
  <c r="U182" i="4"/>
  <c r="K182" i="4"/>
  <c r="I182" i="4"/>
  <c r="E181" i="4"/>
  <c r="E180" i="4"/>
  <c r="E179" i="4"/>
  <c r="E178" i="4"/>
  <c r="E177" i="4"/>
  <c r="E176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V158" i="4" s="1"/>
  <c r="U175" i="4"/>
  <c r="T175" i="4"/>
  <c r="S175" i="4"/>
  <c r="R175" i="4"/>
  <c r="Q175" i="4"/>
  <c r="P175" i="4"/>
  <c r="O175" i="4"/>
  <c r="N175" i="4"/>
  <c r="M175" i="4"/>
  <c r="L175" i="4"/>
  <c r="K175" i="4"/>
  <c r="J175" i="4"/>
  <c r="J158" i="4" s="1"/>
  <c r="I175" i="4"/>
  <c r="H175" i="4"/>
  <c r="G175" i="4"/>
  <c r="F175" i="4"/>
  <c r="D175" i="4"/>
  <c r="E174" i="4"/>
  <c r="E173" i="4"/>
  <c r="E172" i="4"/>
  <c r="AG171" i="4"/>
  <c r="AF171" i="4"/>
  <c r="AF158" i="4" s="1"/>
  <c r="AE171" i="4"/>
  <c r="AE158" i="4" s="1"/>
  <c r="AD171" i="4"/>
  <c r="AC171" i="4"/>
  <c r="AB171" i="4"/>
  <c r="AA171" i="4"/>
  <c r="Z171" i="4"/>
  <c r="Y171" i="4"/>
  <c r="X171" i="4"/>
  <c r="W171" i="4"/>
  <c r="V171" i="4"/>
  <c r="U171" i="4"/>
  <c r="T171" i="4"/>
  <c r="T158" i="4" s="1"/>
  <c r="S171" i="4"/>
  <c r="S158" i="4" s="1"/>
  <c r="R171" i="4"/>
  <c r="Q171" i="4"/>
  <c r="P171" i="4"/>
  <c r="O171" i="4"/>
  <c r="N171" i="4"/>
  <c r="M171" i="4"/>
  <c r="L171" i="4"/>
  <c r="K171" i="4"/>
  <c r="J171" i="4"/>
  <c r="I171" i="4"/>
  <c r="H171" i="4"/>
  <c r="H158" i="4" s="1"/>
  <c r="G171" i="4"/>
  <c r="G158" i="4" s="1"/>
  <c r="F171" i="4"/>
  <c r="E171" i="4"/>
  <c r="D171" i="4"/>
  <c r="E170" i="4"/>
  <c r="E169" i="4"/>
  <c r="E168" i="4"/>
  <c r="E167" i="4"/>
  <c r="E166" i="4"/>
  <c r="E165" i="4"/>
  <c r="E164" i="4"/>
  <c r="E163" i="4"/>
  <c r="E162" i="4"/>
  <c r="E161" i="4"/>
  <c r="E160" i="4"/>
  <c r="AG159" i="4"/>
  <c r="AF159" i="4"/>
  <c r="AE159" i="4"/>
  <c r="AD159" i="4"/>
  <c r="AC159" i="4"/>
  <c r="AB159" i="4"/>
  <c r="AA159" i="4"/>
  <c r="Z159" i="4"/>
  <c r="Y159" i="4"/>
  <c r="Y158" i="4" s="1"/>
  <c r="X159" i="4"/>
  <c r="X158" i="4" s="1"/>
  <c r="W159" i="4"/>
  <c r="V159" i="4"/>
  <c r="U159" i="4"/>
  <c r="T159" i="4"/>
  <c r="S159" i="4"/>
  <c r="R159" i="4"/>
  <c r="Q159" i="4"/>
  <c r="P159" i="4"/>
  <c r="O159" i="4"/>
  <c r="N159" i="4"/>
  <c r="M159" i="4"/>
  <c r="M158" i="4" s="1"/>
  <c r="L159" i="4"/>
  <c r="L158" i="4" s="1"/>
  <c r="K159" i="4"/>
  <c r="J159" i="4"/>
  <c r="I159" i="4"/>
  <c r="H159" i="4"/>
  <c r="G159" i="4"/>
  <c r="F159" i="4"/>
  <c r="D159" i="4"/>
  <c r="AD158" i="4"/>
  <c r="AC158" i="4"/>
  <c r="AB158" i="4"/>
  <c r="AA158" i="4"/>
  <c r="Z158" i="4"/>
  <c r="R158" i="4"/>
  <c r="Q158" i="4"/>
  <c r="P158" i="4"/>
  <c r="O158" i="4"/>
  <c r="N158" i="4"/>
  <c r="F158" i="4"/>
  <c r="D158" i="4"/>
  <c r="E157" i="4"/>
  <c r="E156" i="4"/>
  <c r="E155" i="4"/>
  <c r="AG154" i="4"/>
  <c r="AG410" i="4" s="1"/>
  <c r="AF154" i="4"/>
  <c r="AF410" i="4" s="1"/>
  <c r="AE154" i="4"/>
  <c r="AE410" i="4" s="1"/>
  <c r="AD154" i="4"/>
  <c r="AD410" i="4" s="1"/>
  <c r="AC154" i="4"/>
  <c r="AC410" i="4" s="1"/>
  <c r="AB154" i="4"/>
  <c r="AB410" i="4" s="1"/>
  <c r="AA154" i="4"/>
  <c r="AA410" i="4" s="1"/>
  <c r="Z154" i="4"/>
  <c r="Z410" i="4" s="1"/>
  <c r="Y154" i="4"/>
  <c r="Y410" i="4" s="1"/>
  <c r="X154" i="4"/>
  <c r="X410" i="4" s="1"/>
  <c r="W154" i="4"/>
  <c r="W410" i="4" s="1"/>
  <c r="V154" i="4"/>
  <c r="V410" i="4" s="1"/>
  <c r="U154" i="4"/>
  <c r="U410" i="4" s="1"/>
  <c r="T154" i="4"/>
  <c r="T410" i="4" s="1"/>
  <c r="S154" i="4"/>
  <c r="S410" i="4" s="1"/>
  <c r="R154" i="4"/>
  <c r="R410" i="4" s="1"/>
  <c r="Q154" i="4"/>
  <c r="Q410" i="4" s="1"/>
  <c r="P154" i="4"/>
  <c r="P410" i="4" s="1"/>
  <c r="O154" i="4"/>
  <c r="O410" i="4" s="1"/>
  <c r="N154" i="4"/>
  <c r="N410" i="4" s="1"/>
  <c r="M154" i="4"/>
  <c r="M410" i="4" s="1"/>
  <c r="L154" i="4"/>
  <c r="L410" i="4" s="1"/>
  <c r="K154" i="4"/>
  <c r="K410" i="4" s="1"/>
  <c r="J154" i="4"/>
  <c r="J410" i="4" s="1"/>
  <c r="I154" i="4"/>
  <c r="I410" i="4" s="1"/>
  <c r="H154" i="4"/>
  <c r="H410" i="4" s="1"/>
  <c r="G154" i="4"/>
  <c r="G410" i="4" s="1"/>
  <c r="F154" i="4"/>
  <c r="E154" i="4"/>
  <c r="D154" i="4"/>
  <c r="D410" i="4" s="1"/>
  <c r="E153" i="4"/>
  <c r="E152" i="4"/>
  <c r="AG151" i="4"/>
  <c r="AF151" i="4"/>
  <c r="AE151" i="4"/>
  <c r="AD151" i="4"/>
  <c r="AC151" i="4"/>
  <c r="AB151" i="4"/>
  <c r="AA151" i="4"/>
  <c r="Z151" i="4"/>
  <c r="Y151" i="4"/>
  <c r="X151" i="4"/>
  <c r="X132" i="4" s="1"/>
  <c r="W151" i="4"/>
  <c r="W132" i="4" s="1"/>
  <c r="V151" i="4"/>
  <c r="U151" i="4"/>
  <c r="T151" i="4"/>
  <c r="S151" i="4"/>
  <c r="R151" i="4"/>
  <c r="Q151" i="4"/>
  <c r="P151" i="4"/>
  <c r="O151" i="4"/>
  <c r="N151" i="4"/>
  <c r="M151" i="4"/>
  <c r="M132" i="4" s="1"/>
  <c r="L151" i="4"/>
  <c r="L132" i="4" s="1"/>
  <c r="K151" i="4"/>
  <c r="K132" i="4" s="1"/>
  <c r="J151" i="4"/>
  <c r="I151" i="4"/>
  <c r="H151" i="4"/>
  <c r="G151" i="4"/>
  <c r="F151" i="4"/>
  <c r="D151" i="4"/>
  <c r="E150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E148" i="4"/>
  <c r="E147" i="4"/>
  <c r="E146" i="4"/>
  <c r="AG145" i="4"/>
  <c r="AF145" i="4"/>
  <c r="AE145" i="4"/>
  <c r="AD145" i="4"/>
  <c r="AC145" i="4"/>
  <c r="AB145" i="4"/>
  <c r="AB132" i="4" s="1"/>
  <c r="AA145" i="4"/>
  <c r="AA132" i="4" s="1"/>
  <c r="Z145" i="4"/>
  <c r="Y145" i="4"/>
  <c r="X145" i="4"/>
  <c r="W145" i="4"/>
  <c r="V145" i="4"/>
  <c r="V132" i="4" s="1"/>
  <c r="U145" i="4"/>
  <c r="T145" i="4"/>
  <c r="S145" i="4"/>
  <c r="R145" i="4"/>
  <c r="Q145" i="4"/>
  <c r="P145" i="4"/>
  <c r="P132" i="4" s="1"/>
  <c r="O145" i="4"/>
  <c r="N145" i="4"/>
  <c r="M145" i="4"/>
  <c r="L145" i="4"/>
  <c r="K145" i="4"/>
  <c r="J145" i="4"/>
  <c r="I145" i="4"/>
  <c r="H145" i="4"/>
  <c r="G145" i="4"/>
  <c r="F145" i="4"/>
  <c r="E145" i="4"/>
  <c r="D145" i="4"/>
  <c r="D132" i="4" s="1"/>
  <c r="E143" i="4"/>
  <c r="E133" i="4" s="1"/>
  <c r="E142" i="4"/>
  <c r="E141" i="4"/>
  <c r="E140" i="4"/>
  <c r="E139" i="4"/>
  <c r="E138" i="4"/>
  <c r="E137" i="4"/>
  <c r="E136" i="4"/>
  <c r="E135" i="4"/>
  <c r="E134" i="4"/>
  <c r="AG133" i="4"/>
  <c r="AG286" i="4" s="1"/>
  <c r="AF133" i="4"/>
  <c r="AE133" i="4"/>
  <c r="AD133" i="4"/>
  <c r="AD132" i="4" s="1"/>
  <c r="AC133" i="4"/>
  <c r="AB133" i="4"/>
  <c r="AB424" i="4" s="1"/>
  <c r="AA133" i="4"/>
  <c r="AA424" i="4" s="1"/>
  <c r="Z133" i="4"/>
  <c r="Z424" i="4" s="1"/>
  <c r="Y133" i="4"/>
  <c r="Y424" i="4" s="1"/>
  <c r="X133" i="4"/>
  <c r="X424" i="4" s="1"/>
  <c r="W133" i="4"/>
  <c r="W424" i="4" s="1"/>
  <c r="V133" i="4"/>
  <c r="V424" i="4" s="1"/>
  <c r="U133" i="4"/>
  <c r="U286" i="4" s="1"/>
  <c r="T133" i="4"/>
  <c r="S133" i="4"/>
  <c r="R133" i="4"/>
  <c r="R132" i="4" s="1"/>
  <c r="Q133" i="4"/>
  <c r="P133" i="4"/>
  <c r="P424" i="4" s="1"/>
  <c r="O133" i="4"/>
  <c r="O424" i="4" s="1"/>
  <c r="N133" i="4"/>
  <c r="N424" i="4" s="1"/>
  <c r="M133" i="4"/>
  <c r="M424" i="4" s="1"/>
  <c r="L133" i="4"/>
  <c r="L424" i="4" s="1"/>
  <c r="K133" i="4"/>
  <c r="K424" i="4" s="1"/>
  <c r="J133" i="4"/>
  <c r="J132" i="4" s="1"/>
  <c r="I133" i="4"/>
  <c r="H133" i="4"/>
  <c r="G133" i="4"/>
  <c r="F133" i="4"/>
  <c r="F132" i="4" s="1"/>
  <c r="D133" i="4"/>
  <c r="D424" i="4" s="1"/>
  <c r="Z132" i="4"/>
  <c r="Y132" i="4"/>
  <c r="O132" i="4"/>
  <c r="N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 s="1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V286" i="4" s="1"/>
  <c r="U116" i="4"/>
  <c r="T116" i="4"/>
  <c r="S116" i="4"/>
  <c r="R116" i="4"/>
  <c r="Q116" i="4"/>
  <c r="P116" i="4"/>
  <c r="O116" i="4"/>
  <c r="N116" i="4"/>
  <c r="M116" i="4"/>
  <c r="L116" i="4"/>
  <c r="K116" i="4"/>
  <c r="J116" i="4"/>
  <c r="J286" i="4" s="1"/>
  <c r="I116" i="4"/>
  <c r="H116" i="4"/>
  <c r="G116" i="4"/>
  <c r="F116" i="4"/>
  <c r="D116" i="4"/>
  <c r="E114" i="4"/>
  <c r="AG113" i="4"/>
  <c r="AG405" i="4" s="1"/>
  <c r="AF113" i="4"/>
  <c r="AF405" i="4" s="1"/>
  <c r="AE113" i="4"/>
  <c r="AE405" i="4" s="1"/>
  <c r="AD113" i="4"/>
  <c r="AD405" i="4" s="1"/>
  <c r="AC113" i="4"/>
  <c r="AB113" i="4"/>
  <c r="AB405" i="4" s="1"/>
  <c r="AA113" i="4"/>
  <c r="AA405" i="4" s="1"/>
  <c r="Z113" i="4"/>
  <c r="Z405" i="4" s="1"/>
  <c r="Y113" i="4"/>
  <c r="Y405" i="4" s="1"/>
  <c r="X113" i="4"/>
  <c r="W113" i="4"/>
  <c r="V113" i="4"/>
  <c r="V405" i="4" s="1"/>
  <c r="U113" i="4"/>
  <c r="U405" i="4" s="1"/>
  <c r="T113" i="4"/>
  <c r="T405" i="4" s="1"/>
  <c r="S113" i="4"/>
  <c r="S405" i="4" s="1"/>
  <c r="R113" i="4"/>
  <c r="R405" i="4" s="1"/>
  <c r="Q113" i="4"/>
  <c r="P113" i="4"/>
  <c r="P405" i="4" s="1"/>
  <c r="O113" i="4"/>
  <c r="O405" i="4" s="1"/>
  <c r="N113" i="4"/>
  <c r="N405" i="4" s="1"/>
  <c r="M113" i="4"/>
  <c r="M405" i="4" s="1"/>
  <c r="L113" i="4"/>
  <c r="K113" i="4"/>
  <c r="J113" i="4"/>
  <c r="I113" i="4"/>
  <c r="I405" i="4" s="1"/>
  <c r="H113" i="4"/>
  <c r="H405" i="4" s="1"/>
  <c r="G113" i="4"/>
  <c r="G405" i="4" s="1"/>
  <c r="F113" i="4"/>
  <c r="E113" i="4"/>
  <c r="D113" i="4"/>
  <c r="D405" i="4" s="1"/>
  <c r="E111" i="4"/>
  <c r="E110" i="4" s="1"/>
  <c r="AG110" i="4"/>
  <c r="AF110" i="4"/>
  <c r="AE110" i="4"/>
  <c r="AD110" i="4"/>
  <c r="AD286" i="4" s="1"/>
  <c r="AC110" i="4"/>
  <c r="AC286" i="4" s="1"/>
  <c r="AC415" i="4" s="1"/>
  <c r="AB110" i="4"/>
  <c r="AB286" i="4" s="1"/>
  <c r="AA110" i="4"/>
  <c r="AA109" i="4" s="1"/>
  <c r="Z110" i="4"/>
  <c r="Y110" i="4"/>
  <c r="X110" i="4"/>
  <c r="W110" i="4"/>
  <c r="V110" i="4"/>
  <c r="V109" i="4" s="1"/>
  <c r="U110" i="4"/>
  <c r="T110" i="4"/>
  <c r="S110" i="4"/>
  <c r="R110" i="4"/>
  <c r="R286" i="4" s="1"/>
  <c r="Q110" i="4"/>
  <c r="Q286" i="4" s="1"/>
  <c r="Q415" i="4" s="1"/>
  <c r="P110" i="4"/>
  <c r="P286" i="4" s="1"/>
  <c r="O110" i="4"/>
  <c r="O109" i="4" s="1"/>
  <c r="N110" i="4"/>
  <c r="M110" i="4"/>
  <c r="L110" i="4"/>
  <c r="K110" i="4"/>
  <c r="J110" i="4"/>
  <c r="I110" i="4"/>
  <c r="H110" i="4"/>
  <c r="G110" i="4"/>
  <c r="F110" i="4"/>
  <c r="F286" i="4" s="1"/>
  <c r="D110" i="4"/>
  <c r="D286" i="4" s="1"/>
  <c r="AG109" i="4"/>
  <c r="AF109" i="4"/>
  <c r="AE109" i="4"/>
  <c r="AD109" i="4"/>
  <c r="AB109" i="4"/>
  <c r="U109" i="4"/>
  <c r="T109" i="4"/>
  <c r="S109" i="4"/>
  <c r="P109" i="4"/>
  <c r="I109" i="4"/>
  <c r="H109" i="4"/>
  <c r="G109" i="4"/>
  <c r="F109" i="4"/>
  <c r="F108" i="4" s="1"/>
  <c r="D109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AG92" i="4"/>
  <c r="AG407" i="4" s="1"/>
  <c r="AF92" i="4"/>
  <c r="AF407" i="4" s="1"/>
  <c r="AE92" i="4"/>
  <c r="AE407" i="4" s="1"/>
  <c r="AD92" i="4"/>
  <c r="AD407" i="4" s="1"/>
  <c r="AC92" i="4"/>
  <c r="AC407" i="4" s="1"/>
  <c r="AB92" i="4"/>
  <c r="AB407" i="4" s="1"/>
  <c r="AA92" i="4"/>
  <c r="AA407" i="4" s="1"/>
  <c r="Z92" i="4"/>
  <c r="Z407" i="4" s="1"/>
  <c r="Y92" i="4"/>
  <c r="Y407" i="4" s="1"/>
  <c r="X92" i="4"/>
  <c r="X407" i="4" s="1"/>
  <c r="W92" i="4"/>
  <c r="W407" i="4" s="1"/>
  <c r="V92" i="4"/>
  <c r="V407" i="4" s="1"/>
  <c r="U92" i="4"/>
  <c r="U407" i="4" s="1"/>
  <c r="T92" i="4"/>
  <c r="T407" i="4" s="1"/>
  <c r="S92" i="4"/>
  <c r="S407" i="4" s="1"/>
  <c r="R92" i="4"/>
  <c r="R407" i="4" s="1"/>
  <c r="Q92" i="4"/>
  <c r="Q407" i="4" s="1"/>
  <c r="P92" i="4"/>
  <c r="P407" i="4" s="1"/>
  <c r="O92" i="4"/>
  <c r="O407" i="4" s="1"/>
  <c r="N92" i="4"/>
  <c r="N407" i="4" s="1"/>
  <c r="M92" i="4"/>
  <c r="M407" i="4" s="1"/>
  <c r="L92" i="4"/>
  <c r="L407" i="4" s="1"/>
  <c r="K92" i="4"/>
  <c r="K407" i="4" s="1"/>
  <c r="J92" i="4"/>
  <c r="J407" i="4" s="1"/>
  <c r="I92" i="4"/>
  <c r="I407" i="4" s="1"/>
  <c r="H92" i="4"/>
  <c r="H407" i="4" s="1"/>
  <c r="G92" i="4"/>
  <c r="G407" i="4" s="1"/>
  <c r="F92" i="4"/>
  <c r="D92" i="4"/>
  <c r="D407" i="4" s="1"/>
  <c r="E91" i="4"/>
  <c r="E90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E88" i="4"/>
  <c r="E87" i="4"/>
  <c r="E86" i="4"/>
  <c r="E85" i="4"/>
  <c r="E84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E82" i="4"/>
  <c r="E81" i="4"/>
  <c r="E80" i="4"/>
  <c r="E79" i="4"/>
  <c r="E78" i="4"/>
  <c r="AG77" i="4"/>
  <c r="AF77" i="4"/>
  <c r="AE77" i="4"/>
  <c r="AD77" i="4"/>
  <c r="AC77" i="4"/>
  <c r="AB77" i="4"/>
  <c r="AB64" i="4" s="1"/>
  <c r="AB63" i="4" s="1"/>
  <c r="AA77" i="4"/>
  <c r="Z77" i="4"/>
  <c r="Y77" i="4"/>
  <c r="X77" i="4"/>
  <c r="W77" i="4"/>
  <c r="V77" i="4"/>
  <c r="U77" i="4"/>
  <c r="T77" i="4"/>
  <c r="S77" i="4"/>
  <c r="R77" i="4"/>
  <c r="Q77" i="4"/>
  <c r="P77" i="4"/>
  <c r="P64" i="4" s="1"/>
  <c r="P63" i="4" s="1"/>
  <c r="O77" i="4"/>
  <c r="N77" i="4"/>
  <c r="M77" i="4"/>
  <c r="L77" i="4"/>
  <c r="K77" i="4"/>
  <c r="J77" i="4"/>
  <c r="I77" i="4"/>
  <c r="H77" i="4"/>
  <c r="G77" i="4"/>
  <c r="F77" i="4"/>
  <c r="E77" i="4"/>
  <c r="D77" i="4"/>
  <c r="D64" i="4" s="1"/>
  <c r="D63" i="4" s="1"/>
  <c r="E76" i="4"/>
  <c r="E75" i="4" s="1"/>
  <c r="AG75" i="4"/>
  <c r="AF75" i="4"/>
  <c r="AE75" i="4"/>
  <c r="AD75" i="4"/>
  <c r="AC75" i="4"/>
  <c r="AB75" i="4"/>
  <c r="AA75" i="4"/>
  <c r="Z75" i="4"/>
  <c r="Y75" i="4"/>
  <c r="X75" i="4"/>
  <c r="W75" i="4"/>
  <c r="W64" i="4" s="1"/>
  <c r="W63" i="4" s="1"/>
  <c r="V75" i="4"/>
  <c r="V64" i="4" s="1"/>
  <c r="V63" i="4" s="1"/>
  <c r="U75" i="4"/>
  <c r="T75" i="4"/>
  <c r="S75" i="4"/>
  <c r="R75" i="4"/>
  <c r="Q75" i="4"/>
  <c r="P75" i="4"/>
  <c r="O75" i="4"/>
  <c r="N75" i="4"/>
  <c r="M75" i="4"/>
  <c r="L75" i="4"/>
  <c r="L64" i="4" s="1"/>
  <c r="L63" i="4" s="1"/>
  <c r="K75" i="4"/>
  <c r="K64" i="4" s="1"/>
  <c r="K63" i="4" s="1"/>
  <c r="J75" i="4"/>
  <c r="J64" i="4" s="1"/>
  <c r="J63" i="4" s="1"/>
  <c r="I75" i="4"/>
  <c r="H75" i="4"/>
  <c r="G75" i="4"/>
  <c r="F75" i="4"/>
  <c r="D75" i="4"/>
  <c r="E74" i="4"/>
  <c r="E73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E70" i="4"/>
  <c r="E69" i="4"/>
  <c r="E68" i="4"/>
  <c r="E67" i="4"/>
  <c r="E66" i="4"/>
  <c r="AG65" i="4"/>
  <c r="AG406" i="4" s="1"/>
  <c r="AF65" i="4"/>
  <c r="AF64" i="4" s="1"/>
  <c r="AF63" i="4" s="1"/>
  <c r="AE65" i="4"/>
  <c r="AD65" i="4"/>
  <c r="AC65" i="4"/>
  <c r="AC64" i="4" s="1"/>
  <c r="AC63" i="4" s="1"/>
  <c r="AB65" i="4"/>
  <c r="AB406" i="4" s="1"/>
  <c r="AA65" i="4"/>
  <c r="AA406" i="4" s="1"/>
  <c r="Z65" i="4"/>
  <c r="Z406" i="4" s="1"/>
  <c r="Y65" i="4"/>
  <c r="Y406" i="4" s="1"/>
  <c r="X65" i="4"/>
  <c r="X406" i="4" s="1"/>
  <c r="W65" i="4"/>
  <c r="W406" i="4" s="1"/>
  <c r="V65" i="4"/>
  <c r="V406" i="4" s="1"/>
  <c r="U65" i="4"/>
  <c r="U406" i="4" s="1"/>
  <c r="T65" i="4"/>
  <c r="T64" i="4" s="1"/>
  <c r="T63" i="4" s="1"/>
  <c r="S65" i="4"/>
  <c r="R65" i="4"/>
  <c r="Q65" i="4"/>
  <c r="Q64" i="4" s="1"/>
  <c r="Q63" i="4" s="1"/>
  <c r="P65" i="4"/>
  <c r="P406" i="4" s="1"/>
  <c r="O65" i="4"/>
  <c r="O406" i="4" s="1"/>
  <c r="N65" i="4"/>
  <c r="N406" i="4" s="1"/>
  <c r="M65" i="4"/>
  <c r="M406" i="4" s="1"/>
  <c r="L65" i="4"/>
  <c r="L406" i="4" s="1"/>
  <c r="K65" i="4"/>
  <c r="K406" i="4" s="1"/>
  <c r="J65" i="4"/>
  <c r="J406" i="4" s="1"/>
  <c r="I65" i="4"/>
  <c r="I406" i="4" s="1"/>
  <c r="H65" i="4"/>
  <c r="H64" i="4" s="1"/>
  <c r="H63" i="4" s="1"/>
  <c r="G65" i="4"/>
  <c r="F65" i="4"/>
  <c r="E65" i="4"/>
  <c r="E64" i="4" s="1"/>
  <c r="D65" i="4"/>
  <c r="D406" i="4" s="1"/>
  <c r="AG64" i="4"/>
  <c r="AG63" i="4" s="1"/>
  <c r="Z64" i="4"/>
  <c r="Z63" i="4" s="1"/>
  <c r="Y64" i="4"/>
  <c r="Y63" i="4" s="1"/>
  <c r="Y62" i="4" s="1"/>
  <c r="X64" i="4"/>
  <c r="X63" i="4" s="1"/>
  <c r="X62" i="4" s="1"/>
  <c r="U64" i="4"/>
  <c r="N64" i="4"/>
  <c r="N63" i="4" s="1"/>
  <c r="M64" i="4"/>
  <c r="M63" i="4" s="1"/>
  <c r="M62" i="4" s="1"/>
  <c r="I64" i="4"/>
  <c r="I63" i="4" s="1"/>
  <c r="E61" i="4"/>
  <c r="E60" i="4"/>
  <c r="E59" i="4"/>
  <c r="E58" i="4" s="1"/>
  <c r="E423" i="4" s="1"/>
  <c r="AG58" i="4"/>
  <c r="AG423" i="4" s="1"/>
  <c r="AF58" i="4"/>
  <c r="AF423" i="4" s="1"/>
  <c r="AE58" i="4"/>
  <c r="AE423" i="4" s="1"/>
  <c r="AD58" i="4"/>
  <c r="AD423" i="4" s="1"/>
  <c r="AC58" i="4"/>
  <c r="AC423" i="4" s="1"/>
  <c r="AB58" i="4"/>
  <c r="AB423" i="4" s="1"/>
  <c r="AA58" i="4"/>
  <c r="AA423" i="4" s="1"/>
  <c r="Z58" i="4"/>
  <c r="Z423" i="4" s="1"/>
  <c r="Y58" i="4"/>
  <c r="Y423" i="4" s="1"/>
  <c r="X58" i="4"/>
  <c r="X423" i="4" s="1"/>
  <c r="W58" i="4"/>
  <c r="V58" i="4"/>
  <c r="V423" i="4" s="1"/>
  <c r="U58" i="4"/>
  <c r="U423" i="4" s="1"/>
  <c r="T58" i="4"/>
  <c r="T423" i="4" s="1"/>
  <c r="F58" i="4"/>
  <c r="F423" i="4" s="1"/>
  <c r="D58" i="4"/>
  <c r="D423" i="4" s="1"/>
  <c r="E57" i="4"/>
  <c r="E56" i="4"/>
  <c r="E55" i="4"/>
  <c r="E54" i="4"/>
  <c r="E53" i="4"/>
  <c r="E52" i="4"/>
  <c r="E51" i="4"/>
  <c r="E50" i="4"/>
  <c r="E49" i="4"/>
  <c r="E47" i="4" s="1"/>
  <c r="E48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D47" i="4"/>
  <c r="E46" i="4"/>
  <c r="E45" i="4"/>
  <c r="E44" i="4"/>
  <c r="E43" i="4"/>
  <c r="U41" i="4"/>
  <c r="AD40" i="4"/>
  <c r="AB40" i="4"/>
  <c r="Z40" i="4"/>
  <c r="V40" i="4"/>
  <c r="N40" i="4"/>
  <c r="L40" i="4"/>
  <c r="K40" i="4"/>
  <c r="J40" i="4"/>
  <c r="F40" i="4"/>
  <c r="D40" i="4"/>
  <c r="AD39" i="4"/>
  <c r="AC39" i="4"/>
  <c r="AB39" i="4"/>
  <c r="Z39" i="4"/>
  <c r="W39" i="4"/>
  <c r="V39" i="4"/>
  <c r="S39" i="4"/>
  <c r="P39" i="4"/>
  <c r="G39" i="4"/>
  <c r="F39" i="4"/>
  <c r="AG38" i="4"/>
  <c r="AG40" i="4" s="1"/>
  <c r="AF38" i="4"/>
  <c r="AF40" i="4" s="1"/>
  <c r="AE38" i="4"/>
  <c r="AE40" i="4" s="1"/>
  <c r="AD38" i="4"/>
  <c r="AC38" i="4"/>
  <c r="AC40" i="4" s="1"/>
  <c r="AB38" i="4"/>
  <c r="AA38" i="4"/>
  <c r="AA40" i="4" s="1"/>
  <c r="Z38" i="4"/>
  <c r="Y38" i="4"/>
  <c r="Y40" i="4" s="1"/>
  <c r="X38" i="4"/>
  <c r="X40" i="4" s="1"/>
  <c r="W38" i="4"/>
  <c r="W40" i="4" s="1"/>
  <c r="V38" i="4"/>
  <c r="U38" i="4"/>
  <c r="U40" i="4" s="1"/>
  <c r="T38" i="4"/>
  <c r="T40" i="4" s="1"/>
  <c r="S38" i="4"/>
  <c r="S40" i="4" s="1"/>
  <c r="R38" i="4"/>
  <c r="R40" i="4" s="1"/>
  <c r="Q38" i="4"/>
  <c r="Q40" i="4" s="1"/>
  <c r="P38" i="4"/>
  <c r="P40" i="4" s="1"/>
  <c r="O38" i="4"/>
  <c r="O40" i="4" s="1"/>
  <c r="N38" i="4"/>
  <c r="M38" i="4"/>
  <c r="M40" i="4" s="1"/>
  <c r="L38" i="4"/>
  <c r="K38" i="4"/>
  <c r="J38" i="4"/>
  <c r="I38" i="4"/>
  <c r="I40" i="4" s="1"/>
  <c r="H38" i="4"/>
  <c r="H40" i="4" s="1"/>
  <c r="G38" i="4"/>
  <c r="G40" i="4" s="1"/>
  <c r="F38" i="4"/>
  <c r="E38" i="4" s="1"/>
  <c r="D38" i="4"/>
  <c r="AG39" i="4"/>
  <c r="AF39" i="4"/>
  <c r="AE39" i="4"/>
  <c r="AA39" i="4"/>
  <c r="Y39" i="4"/>
  <c r="X39" i="4"/>
  <c r="U39" i="4"/>
  <c r="T39" i="4"/>
  <c r="R39" i="4"/>
  <c r="Q39" i="4"/>
  <c r="O39" i="4"/>
  <c r="N39" i="4"/>
  <c r="M39" i="4"/>
  <c r="L39" i="4"/>
  <c r="K39" i="4"/>
  <c r="J39" i="4"/>
  <c r="I39" i="4"/>
  <c r="H39" i="4"/>
  <c r="F37" i="4"/>
  <c r="E37" i="4" s="1"/>
  <c r="E39" i="4" s="1"/>
  <c r="D37" i="4"/>
  <c r="D39" i="4" s="1"/>
  <c r="AH36" i="4"/>
  <c r="AH38" i="4" s="1"/>
  <c r="E36" i="4"/>
  <c r="AH35" i="4"/>
  <c r="E35" i="4"/>
  <c r="E34" i="4"/>
  <c r="AH34" i="4" s="1"/>
  <c r="E33" i="4"/>
  <c r="AH33" i="4" s="1"/>
  <c r="E32" i="4"/>
  <c r="AH32" i="4" s="1"/>
  <c r="E31" i="4"/>
  <c r="AH31" i="4" s="1"/>
  <c r="AH30" i="4"/>
  <c r="E30" i="4"/>
  <c r="AG28" i="4"/>
  <c r="AF28" i="4"/>
  <c r="Z28" i="4"/>
  <c r="W28" i="4"/>
  <c r="U28" i="4"/>
  <c r="T28" i="4"/>
  <c r="N28" i="4"/>
  <c r="K28" i="4"/>
  <c r="I28" i="4"/>
  <c r="H28" i="4"/>
  <c r="F28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G26" i="4"/>
  <c r="AF26" i="4"/>
  <c r="AD26" i="4"/>
  <c r="W26" i="4"/>
  <c r="W404" i="4" s="1"/>
  <c r="U26" i="4"/>
  <c r="T26" i="4"/>
  <c r="R26" i="4"/>
  <c r="K26" i="4"/>
  <c r="K404" i="4" s="1"/>
  <c r="I26" i="4"/>
  <c r="H26" i="4"/>
  <c r="F26" i="4"/>
  <c r="AG25" i="4"/>
  <c r="AF25" i="4"/>
  <c r="AE25" i="4"/>
  <c r="AD25" i="4"/>
  <c r="AC25" i="4"/>
  <c r="AC26" i="4" s="1"/>
  <c r="AB25" i="4"/>
  <c r="AA25" i="4"/>
  <c r="Z25" i="4"/>
  <c r="Y25" i="4"/>
  <c r="X25" i="4"/>
  <c r="W25" i="4"/>
  <c r="V25" i="4"/>
  <c r="V26" i="4" s="1"/>
  <c r="U25" i="4"/>
  <c r="T25" i="4"/>
  <c r="S25" i="4"/>
  <c r="R25" i="4"/>
  <c r="Q25" i="4"/>
  <c r="Q26" i="4" s="1"/>
  <c r="P25" i="4"/>
  <c r="O25" i="4"/>
  <c r="N25" i="4"/>
  <c r="M25" i="4"/>
  <c r="L25" i="4"/>
  <c r="K25" i="4"/>
  <c r="J25" i="4"/>
  <c r="J26" i="4" s="1"/>
  <c r="I25" i="4"/>
  <c r="H25" i="4"/>
  <c r="G25" i="4"/>
  <c r="F25" i="4"/>
  <c r="E25" i="4"/>
  <c r="D25" i="4"/>
  <c r="E24" i="4"/>
  <c r="E23" i="4"/>
  <c r="E22" i="4"/>
  <c r="E21" i="4"/>
  <c r="E20" i="4"/>
  <c r="AG18" i="4"/>
  <c r="AF18" i="4"/>
  <c r="AE18" i="4"/>
  <c r="AE26" i="4" s="1"/>
  <c r="AD18" i="4"/>
  <c r="AC18" i="4"/>
  <c r="AB18" i="4"/>
  <c r="AB26" i="4" s="1"/>
  <c r="AA18" i="4"/>
  <c r="AA26" i="4" s="1"/>
  <c r="Z18" i="4"/>
  <c r="Z26" i="4" s="1"/>
  <c r="Y18" i="4"/>
  <c r="Y26" i="4" s="1"/>
  <c r="X18" i="4"/>
  <c r="X26" i="4" s="1"/>
  <c r="W18" i="4"/>
  <c r="V18" i="4"/>
  <c r="U18" i="4"/>
  <c r="T18" i="4"/>
  <c r="S18" i="4"/>
  <c r="S26" i="4" s="1"/>
  <c r="R18" i="4"/>
  <c r="Q18" i="4"/>
  <c r="P18" i="4"/>
  <c r="P26" i="4" s="1"/>
  <c r="O18" i="4"/>
  <c r="O26" i="4" s="1"/>
  <c r="N18" i="4"/>
  <c r="N26" i="4" s="1"/>
  <c r="M18" i="4"/>
  <c r="M26" i="4" s="1"/>
  <c r="L18" i="4"/>
  <c r="L26" i="4" s="1"/>
  <c r="K18" i="4"/>
  <c r="J18" i="4"/>
  <c r="I18" i="4"/>
  <c r="H18" i="4"/>
  <c r="G18" i="4"/>
  <c r="G26" i="4" s="1"/>
  <c r="F18" i="4"/>
  <c r="E18" i="4" s="1"/>
  <c r="D18" i="4"/>
  <c r="D26" i="4" s="1"/>
  <c r="E17" i="4"/>
  <c r="E16" i="4"/>
  <c r="E15" i="4"/>
  <c r="E14" i="4"/>
  <c r="E13" i="4"/>
  <c r="E12" i="4"/>
  <c r="E11" i="4"/>
  <c r="E10" i="4"/>
  <c r="AG9" i="4"/>
  <c r="AF9" i="4"/>
  <c r="AE9" i="4"/>
  <c r="AE28" i="4" s="1"/>
  <c r="AD9" i="4"/>
  <c r="AD28" i="4" s="1"/>
  <c r="AC9" i="4"/>
  <c r="AC28" i="4" s="1"/>
  <c r="AB9" i="4"/>
  <c r="AB28" i="4" s="1"/>
  <c r="AA9" i="4"/>
  <c r="AA28" i="4" s="1"/>
  <c r="Z9" i="4"/>
  <c r="Y9" i="4"/>
  <c r="Y28" i="4" s="1"/>
  <c r="X9" i="4"/>
  <c r="X28" i="4" s="1"/>
  <c r="W9" i="4"/>
  <c r="V9" i="4"/>
  <c r="V28" i="4" s="1"/>
  <c r="U9" i="4"/>
  <c r="T9" i="4"/>
  <c r="S9" i="4"/>
  <c r="S28" i="4" s="1"/>
  <c r="R9" i="4"/>
  <c r="R28" i="4" s="1"/>
  <c r="Q9" i="4"/>
  <c r="Q28" i="4" s="1"/>
  <c r="P9" i="4"/>
  <c r="P28" i="4" s="1"/>
  <c r="O9" i="4"/>
  <c r="O28" i="4" s="1"/>
  <c r="N9" i="4"/>
  <c r="M9" i="4"/>
  <c r="M28" i="4" s="1"/>
  <c r="L9" i="4"/>
  <c r="L28" i="4" s="1"/>
  <c r="K9" i="4"/>
  <c r="J9" i="4"/>
  <c r="J28" i="4" s="1"/>
  <c r="I9" i="4"/>
  <c r="H9" i="4"/>
  <c r="G9" i="4"/>
  <c r="G28" i="4" s="1"/>
  <c r="F9" i="4"/>
  <c r="E9" i="4" s="1"/>
  <c r="D9" i="4"/>
  <c r="D28" i="4" s="1"/>
  <c r="E8" i="4"/>
  <c r="E28" i="4" s="1"/>
  <c r="W4" i="17" l="1"/>
  <c r="V32" i="17"/>
  <c r="AG415" i="4"/>
  <c r="AG418" i="4"/>
  <c r="Q41" i="4"/>
  <c r="Q409" i="4"/>
  <c r="Q404" i="4"/>
  <c r="Q62" i="4"/>
  <c r="Q287" i="4" s="1"/>
  <c r="Q414" i="4"/>
  <c r="AC62" i="4"/>
  <c r="AC287" i="4" s="1"/>
  <c r="AC414" i="4"/>
  <c r="K414" i="4"/>
  <c r="K62" i="4"/>
  <c r="W414" i="4"/>
  <c r="W419" i="4"/>
  <c r="W62" i="4"/>
  <c r="Z404" i="4"/>
  <c r="Z41" i="4"/>
  <c r="Z409" i="4"/>
  <c r="O404" i="4"/>
  <c r="O409" i="4"/>
  <c r="O41" i="4"/>
  <c r="AB409" i="4"/>
  <c r="AB404" i="4"/>
  <c r="AB41" i="4"/>
  <c r="L414" i="4"/>
  <c r="L62" i="4"/>
  <c r="N404" i="4"/>
  <c r="N41" i="4"/>
  <c r="N409" i="4"/>
  <c r="G409" i="4"/>
  <c r="G404" i="4"/>
  <c r="E26" i="4"/>
  <c r="E404" i="4" s="1"/>
  <c r="G41" i="4"/>
  <c r="AA404" i="4"/>
  <c r="AA409" i="4"/>
  <c r="AA41" i="4"/>
  <c r="AE41" i="4"/>
  <c r="AE409" i="4"/>
  <c r="AE404" i="4"/>
  <c r="AH39" i="4"/>
  <c r="AH37" i="4"/>
  <c r="J404" i="4"/>
  <c r="J409" i="4"/>
  <c r="J41" i="4"/>
  <c r="S41" i="4"/>
  <c r="S409" i="4"/>
  <c r="S404" i="4"/>
  <c r="V404" i="4"/>
  <c r="V409" i="4"/>
  <c r="V41" i="4"/>
  <c r="AC41" i="4"/>
  <c r="AC409" i="4"/>
  <c r="AC404" i="4"/>
  <c r="D404" i="4"/>
  <c r="D41" i="4"/>
  <c r="L404" i="4"/>
  <c r="L409" i="4"/>
  <c r="L41" i="4"/>
  <c r="X404" i="4"/>
  <c r="X409" i="4"/>
  <c r="X41" i="4"/>
  <c r="U415" i="4"/>
  <c r="U418" i="4"/>
  <c r="P409" i="4"/>
  <c r="P404" i="4"/>
  <c r="P41" i="4"/>
  <c r="M404" i="4"/>
  <c r="M41" i="4"/>
  <c r="M409" i="4"/>
  <c r="Y404" i="4"/>
  <c r="Y41" i="4"/>
  <c r="Y409" i="4"/>
  <c r="I409" i="4"/>
  <c r="I404" i="4"/>
  <c r="AG409" i="4"/>
  <c r="AG404" i="4"/>
  <c r="E425" i="4"/>
  <c r="E411" i="4"/>
  <c r="E405" i="4"/>
  <c r="E421" i="4"/>
  <c r="E413" i="4"/>
  <c r="J414" i="4"/>
  <c r="J419" i="4"/>
  <c r="J62" i="4"/>
  <c r="J287" i="4" s="1"/>
  <c r="V414" i="4"/>
  <c r="V419" i="4"/>
  <c r="V62" i="4"/>
  <c r="V287" i="4" s="1"/>
  <c r="E92" i="4"/>
  <c r="E407" i="4" s="1"/>
  <c r="H420" i="4"/>
  <c r="D415" i="4"/>
  <c r="D418" i="4"/>
  <c r="J405" i="4"/>
  <c r="K158" i="4"/>
  <c r="W158" i="4"/>
  <c r="E159" i="4"/>
  <c r="E175" i="4"/>
  <c r="E286" i="4" s="1"/>
  <c r="E182" i="4"/>
  <c r="Q406" i="4"/>
  <c r="AB419" i="4"/>
  <c r="AB62" i="4"/>
  <c r="AB287" i="4" s="1"/>
  <c r="AB414" i="4"/>
  <c r="AD415" i="4"/>
  <c r="AD418" i="4"/>
  <c r="I415" i="4"/>
  <c r="I418" i="4"/>
  <c r="F64" i="4"/>
  <c r="F63" i="4" s="1"/>
  <c r="R64" i="4"/>
  <c r="R63" i="4" s="1"/>
  <c r="R406" i="4"/>
  <c r="AD64" i="4"/>
  <c r="AD63" i="4" s="1"/>
  <c r="AD406" i="4"/>
  <c r="P108" i="4"/>
  <c r="G286" i="4"/>
  <c r="S286" i="4"/>
  <c r="AE286" i="4"/>
  <c r="L405" i="4"/>
  <c r="X405" i="4"/>
  <c r="D419" i="4"/>
  <c r="D62" i="4"/>
  <c r="D287" i="4" s="1"/>
  <c r="D414" i="4"/>
  <c r="R415" i="4"/>
  <c r="R418" i="4"/>
  <c r="AC406" i="4"/>
  <c r="AH40" i="4"/>
  <c r="W41" i="4"/>
  <c r="G64" i="4"/>
  <c r="G63" i="4" s="1"/>
  <c r="G406" i="4"/>
  <c r="S64" i="4"/>
  <c r="S63" i="4" s="1"/>
  <c r="S406" i="4"/>
  <c r="AE64" i="4"/>
  <c r="AE63" i="4" s="1"/>
  <c r="AE406" i="4"/>
  <c r="R109" i="4"/>
  <c r="H286" i="4"/>
  <c r="T286" i="4"/>
  <c r="AF286" i="4"/>
  <c r="Q132" i="4"/>
  <c r="AC132" i="4"/>
  <c r="E151" i="4"/>
  <c r="E424" i="4"/>
  <c r="H419" i="4"/>
  <c r="H62" i="4"/>
  <c r="H414" i="4"/>
  <c r="AF419" i="4"/>
  <c r="AF62" i="4"/>
  <c r="AF287" i="4" s="1"/>
  <c r="AF414" i="4"/>
  <c r="S108" i="4"/>
  <c r="S420" i="4"/>
  <c r="K409" i="4"/>
  <c r="E412" i="4"/>
  <c r="N414" i="4"/>
  <c r="N62" i="4"/>
  <c r="N287" i="4" s="1"/>
  <c r="E409" i="4"/>
  <c r="T420" i="4"/>
  <c r="J109" i="4"/>
  <c r="V108" i="4"/>
  <c r="V420" i="4"/>
  <c r="E109" i="4"/>
  <c r="G132" i="4"/>
  <c r="G424" i="4"/>
  <c r="S132" i="4"/>
  <c r="S424" i="4"/>
  <c r="AE132" i="4"/>
  <c r="AE108" i="4" s="1"/>
  <c r="AE424" i="4"/>
  <c r="E132" i="4"/>
  <c r="W409" i="4"/>
  <c r="I419" i="4"/>
  <c r="I62" i="4"/>
  <c r="I287" i="4" s="1"/>
  <c r="I414" i="4"/>
  <c r="E40" i="4"/>
  <c r="U63" i="4"/>
  <c r="J418" i="4"/>
  <c r="J415" i="4"/>
  <c r="V418" i="4"/>
  <c r="V415" i="4"/>
  <c r="H132" i="4"/>
  <c r="H108" i="4" s="1"/>
  <c r="H424" i="4"/>
  <c r="T132" i="4"/>
  <c r="T108" i="4" s="1"/>
  <c r="T424" i="4"/>
  <c r="AF132" i="4"/>
  <c r="AF424" i="4"/>
  <c r="E410" i="4"/>
  <c r="Q418" i="4"/>
  <c r="T419" i="4"/>
  <c r="T62" i="4"/>
  <c r="T414" i="4"/>
  <c r="I41" i="4"/>
  <c r="AG41" i="4"/>
  <c r="AB108" i="4"/>
  <c r="L109" i="4"/>
  <c r="L286" i="4"/>
  <c r="X109" i="4"/>
  <c r="X286" i="4"/>
  <c r="Q405" i="4"/>
  <c r="Q109" i="4"/>
  <c r="AC405" i="4"/>
  <c r="AC109" i="4"/>
  <c r="AC419" i="4" s="1"/>
  <c r="K109" i="4"/>
  <c r="K286" i="4"/>
  <c r="W109" i="4"/>
  <c r="W286" i="4"/>
  <c r="I132" i="4"/>
  <c r="I108" i="4" s="1"/>
  <c r="I424" i="4"/>
  <c r="U132" i="4"/>
  <c r="U108" i="4" s="1"/>
  <c r="U424" i="4"/>
  <c r="AG132" i="4"/>
  <c r="AG424" i="4"/>
  <c r="E204" i="4"/>
  <c r="E408" i="4" s="1"/>
  <c r="AC418" i="4"/>
  <c r="M414" i="4"/>
  <c r="M419" i="4"/>
  <c r="F41" i="4"/>
  <c r="F404" i="4"/>
  <c r="R41" i="4"/>
  <c r="R409" i="4"/>
  <c r="R404" i="4"/>
  <c r="AD41" i="4"/>
  <c r="AD409" i="4"/>
  <c r="AD404" i="4"/>
  <c r="X414" i="4"/>
  <c r="X419" i="4"/>
  <c r="AD108" i="4"/>
  <c r="AD420" i="4"/>
  <c r="M109" i="4"/>
  <c r="M286" i="4"/>
  <c r="M287" i="4" s="1"/>
  <c r="Y109" i="4"/>
  <c r="Y286" i="4"/>
  <c r="Y287" i="4" s="1"/>
  <c r="K405" i="4"/>
  <c r="E422" i="4"/>
  <c r="P419" i="4"/>
  <c r="P62" i="4"/>
  <c r="P287" i="4" s="1"/>
  <c r="P414" i="4"/>
  <c r="K41" i="4"/>
  <c r="Y414" i="4"/>
  <c r="Y419" i="4"/>
  <c r="D108" i="4"/>
  <c r="AE420" i="4"/>
  <c r="N109" i="4"/>
  <c r="N419" i="4" s="1"/>
  <c r="N286" i="4"/>
  <c r="Z109" i="4"/>
  <c r="Z419" i="4" s="1"/>
  <c r="Z286" i="4"/>
  <c r="W405" i="4"/>
  <c r="H409" i="4"/>
  <c r="H404" i="4"/>
  <c r="H41" i="4"/>
  <c r="T409" i="4"/>
  <c r="T404" i="4"/>
  <c r="T41" i="4"/>
  <c r="AF409" i="4"/>
  <c r="AF404" i="4"/>
  <c r="AF41" i="4"/>
  <c r="Z414" i="4"/>
  <c r="Z62" i="4"/>
  <c r="Z287" i="4" s="1"/>
  <c r="AF108" i="4"/>
  <c r="AF420" i="4"/>
  <c r="O420" i="4"/>
  <c r="AA420" i="4"/>
  <c r="AA108" i="4"/>
  <c r="I158" i="4"/>
  <c r="U158" i="4"/>
  <c r="AG158" i="4"/>
  <c r="AG108" i="4" s="1"/>
  <c r="O182" i="4"/>
  <c r="O108" i="4" s="1"/>
  <c r="AA182" i="4"/>
  <c r="L182" i="4"/>
  <c r="X182" i="4"/>
  <c r="E406" i="4"/>
  <c r="E420" i="4"/>
  <c r="U409" i="4"/>
  <c r="U404" i="4"/>
  <c r="AG419" i="4"/>
  <c r="AG62" i="4"/>
  <c r="AG287" i="4" s="1"/>
  <c r="AG414" i="4"/>
  <c r="G108" i="4"/>
  <c r="G420" i="4"/>
  <c r="P415" i="4"/>
  <c r="P418" i="4"/>
  <c r="AB415" i="4"/>
  <c r="AB418" i="4"/>
  <c r="D420" i="4"/>
  <c r="P420" i="4"/>
  <c r="AB420" i="4"/>
  <c r="R424" i="4"/>
  <c r="AD424" i="4"/>
  <c r="H406" i="4"/>
  <c r="T406" i="4"/>
  <c r="AF406" i="4"/>
  <c r="O64" i="4"/>
  <c r="O63" i="4" s="1"/>
  <c r="AA64" i="4"/>
  <c r="AA63" i="4" s="1"/>
  <c r="I420" i="4"/>
  <c r="U420" i="4"/>
  <c r="AG420" i="4"/>
  <c r="J424" i="4"/>
  <c r="O286" i="4"/>
  <c r="AA286" i="4"/>
  <c r="X4" i="17" l="1"/>
  <c r="W32" i="17"/>
  <c r="Y417" i="4"/>
  <c r="Y333" i="4"/>
  <c r="Y345" i="4" s="1"/>
  <c r="Y377" i="4" s="1"/>
  <c r="E415" i="4"/>
  <c r="E418" i="4"/>
  <c r="M417" i="4"/>
  <c r="M333" i="4"/>
  <c r="M345" i="4" s="1"/>
  <c r="M377" i="4" s="1"/>
  <c r="T415" i="4"/>
  <c r="T418" i="4"/>
  <c r="K287" i="4"/>
  <c r="K420" i="4"/>
  <c r="K108" i="4"/>
  <c r="H415" i="4"/>
  <c r="H418" i="4"/>
  <c r="AD419" i="4"/>
  <c r="AD62" i="4"/>
  <c r="AD287" i="4" s="1"/>
  <c r="AD414" i="4"/>
  <c r="V333" i="4"/>
  <c r="V345" i="4" s="1"/>
  <c r="V377" i="4" s="1"/>
  <c r="V417" i="4"/>
  <c r="E63" i="4"/>
  <c r="Z417" i="4"/>
  <c r="Z333" i="4"/>
  <c r="Z345" i="4" s="1"/>
  <c r="Z377" i="4" s="1"/>
  <c r="N417" i="4"/>
  <c r="N333" i="4"/>
  <c r="N345" i="4" s="1"/>
  <c r="N377" i="4" s="1"/>
  <c r="R419" i="4"/>
  <c r="R62" i="4"/>
  <c r="R287" i="4" s="1"/>
  <c r="R414" i="4"/>
  <c r="AC417" i="4"/>
  <c r="AC333" i="4"/>
  <c r="AC345" i="4" s="1"/>
  <c r="AC377" i="4" s="1"/>
  <c r="P417" i="4"/>
  <c r="P333" i="4"/>
  <c r="P345" i="4" s="1"/>
  <c r="P377" i="4" s="1"/>
  <c r="Q108" i="4"/>
  <c r="Q420" i="4"/>
  <c r="AE419" i="4"/>
  <c r="AE62" i="4"/>
  <c r="AE287" i="4" s="1"/>
  <c r="AE414" i="4"/>
  <c r="F419" i="4"/>
  <c r="F62" i="4"/>
  <c r="F287" i="4" s="1"/>
  <c r="F333" i="4" s="1"/>
  <c r="F345" i="4" s="1"/>
  <c r="F377" i="4" s="1"/>
  <c r="F1" i="4" s="1"/>
  <c r="C158" i="4"/>
  <c r="E158" i="4"/>
  <c r="J333" i="4"/>
  <c r="J345" i="4" s="1"/>
  <c r="J377" i="4" s="1"/>
  <c r="J417" i="4"/>
  <c r="Z418" i="4"/>
  <c r="Z415" i="4"/>
  <c r="U419" i="4"/>
  <c r="U62" i="4"/>
  <c r="U287" i="4" s="1"/>
  <c r="U414" i="4"/>
  <c r="H287" i="4"/>
  <c r="T287" i="4"/>
  <c r="AF417" i="4"/>
  <c r="AF333" i="4"/>
  <c r="AF345" i="4" s="1"/>
  <c r="AF377" i="4" s="1"/>
  <c r="D417" i="4"/>
  <c r="D333" i="4"/>
  <c r="D345" i="4" s="1"/>
  <c r="D377" i="4" s="1"/>
  <c r="D416" i="4" s="1"/>
  <c r="Z420" i="4"/>
  <c r="Z108" i="4"/>
  <c r="X418" i="4"/>
  <c r="X415" i="4"/>
  <c r="E41" i="4"/>
  <c r="S419" i="4"/>
  <c r="S62" i="4"/>
  <c r="S287" i="4" s="1"/>
  <c r="S414" i="4"/>
  <c r="X287" i="4"/>
  <c r="Q417" i="4"/>
  <c r="Q333" i="4"/>
  <c r="Q345" i="4" s="1"/>
  <c r="Q377" i="4" s="1"/>
  <c r="AC108" i="4"/>
  <c r="AC420" i="4"/>
  <c r="N418" i="4"/>
  <c r="N415" i="4"/>
  <c r="X420" i="4"/>
  <c r="X108" i="4"/>
  <c r="E108" i="4"/>
  <c r="Q419" i="4"/>
  <c r="O414" i="4"/>
  <c r="O419" i="4"/>
  <c r="O62" i="4"/>
  <c r="O287" i="4" s="1"/>
  <c r="AA418" i="4"/>
  <c r="AA415" i="4"/>
  <c r="AG417" i="4"/>
  <c r="AG333" i="4"/>
  <c r="AG345" i="4" s="1"/>
  <c r="AG377" i="4" s="1"/>
  <c r="N420" i="4"/>
  <c r="N108" i="4"/>
  <c r="Y418" i="4"/>
  <c r="Y415" i="4"/>
  <c r="L418" i="4"/>
  <c r="L415" i="4"/>
  <c r="I417" i="4"/>
  <c r="I333" i="4"/>
  <c r="I345" i="4" s="1"/>
  <c r="I377" i="4" s="1"/>
  <c r="G419" i="4"/>
  <c r="G62" i="4"/>
  <c r="G287" i="4" s="1"/>
  <c r="G414" i="4"/>
  <c r="AE415" i="4"/>
  <c r="AE418" i="4"/>
  <c r="L287" i="4"/>
  <c r="W287" i="4"/>
  <c r="AA414" i="4"/>
  <c r="AA419" i="4"/>
  <c r="AA62" i="4"/>
  <c r="AA287" i="4" s="1"/>
  <c r="O418" i="4"/>
  <c r="O415" i="4"/>
  <c r="Y420" i="4"/>
  <c r="Y108" i="4"/>
  <c r="S415" i="4"/>
  <c r="S418" i="4"/>
  <c r="M418" i="4"/>
  <c r="M415" i="4"/>
  <c r="W418" i="4"/>
  <c r="W415" i="4"/>
  <c r="G415" i="4"/>
  <c r="G418" i="4"/>
  <c r="K418" i="4"/>
  <c r="K415" i="4"/>
  <c r="R108" i="4"/>
  <c r="R420" i="4"/>
  <c r="L420" i="4"/>
  <c r="L108" i="4"/>
  <c r="L419" i="4"/>
  <c r="M420" i="4"/>
  <c r="M108" i="4"/>
  <c r="W420" i="4"/>
  <c r="W108" i="4"/>
  <c r="J108" i="4"/>
  <c r="J420" i="4"/>
  <c r="AF415" i="4"/>
  <c r="AF418" i="4"/>
  <c r="AB417" i="4"/>
  <c r="AB333" i="4"/>
  <c r="AB345" i="4" s="1"/>
  <c r="AB377" i="4" s="1"/>
  <c r="K419" i="4"/>
  <c r="X32" i="17" l="1"/>
  <c r="Y4" i="17"/>
  <c r="AA417" i="4"/>
  <c r="AA333" i="4"/>
  <c r="AA345" i="4" s="1"/>
  <c r="AA377" i="4" s="1"/>
  <c r="T417" i="4"/>
  <c r="T333" i="4"/>
  <c r="T345" i="4" s="1"/>
  <c r="T377" i="4" s="1"/>
  <c r="K333" i="4"/>
  <c r="K345" i="4" s="1"/>
  <c r="K377" i="4" s="1"/>
  <c r="K417" i="4"/>
  <c r="L333" i="4"/>
  <c r="L345" i="4" s="1"/>
  <c r="L377" i="4" s="1"/>
  <c r="L417" i="4"/>
  <c r="Z416" i="4"/>
  <c r="Z1" i="4"/>
  <c r="E419" i="4"/>
  <c r="E62" i="4"/>
  <c r="E287" i="4" s="1"/>
  <c r="E414" i="4"/>
  <c r="S417" i="4"/>
  <c r="S333" i="4"/>
  <c r="S345" i="4" s="1"/>
  <c r="S377" i="4" s="1"/>
  <c r="AG416" i="4"/>
  <c r="AG1" i="4"/>
  <c r="P416" i="4"/>
  <c r="P1" i="4"/>
  <c r="M416" i="4"/>
  <c r="M1" i="4"/>
  <c r="U417" i="4"/>
  <c r="U333" i="4"/>
  <c r="U345" i="4" s="1"/>
  <c r="U377" i="4" s="1"/>
  <c r="AB416" i="4"/>
  <c r="AB1" i="4"/>
  <c r="V416" i="4"/>
  <c r="V1" i="4"/>
  <c r="W333" i="4"/>
  <c r="W345" i="4" s="1"/>
  <c r="W377" i="4" s="1"/>
  <c r="W417" i="4"/>
  <c r="G417" i="4"/>
  <c r="G333" i="4"/>
  <c r="G345" i="4" s="1"/>
  <c r="G377" i="4" s="1"/>
  <c r="J416" i="4"/>
  <c r="J1" i="4"/>
  <c r="AC1" i="4"/>
  <c r="AC416" i="4"/>
  <c r="H417" i="4"/>
  <c r="H333" i="4"/>
  <c r="H345" i="4" s="1"/>
  <c r="H377" i="4" s="1"/>
  <c r="Q416" i="4"/>
  <c r="Q1" i="4"/>
  <c r="AD417" i="4"/>
  <c r="AD333" i="4"/>
  <c r="AD345" i="4" s="1"/>
  <c r="AD377" i="4" s="1"/>
  <c r="N416" i="4"/>
  <c r="N1" i="4"/>
  <c r="I416" i="4"/>
  <c r="I1" i="4"/>
  <c r="O417" i="4"/>
  <c r="O333" i="4"/>
  <c r="O345" i="4" s="1"/>
  <c r="O377" i="4" s="1"/>
  <c r="AF416" i="4"/>
  <c r="AF1" i="4"/>
  <c r="Y416" i="4"/>
  <c r="Y1" i="4"/>
  <c r="AE417" i="4"/>
  <c r="AE333" i="4"/>
  <c r="AE345" i="4" s="1"/>
  <c r="AE377" i="4" s="1"/>
  <c r="X333" i="4"/>
  <c r="X345" i="4" s="1"/>
  <c r="X377" i="4" s="1"/>
  <c r="X417" i="4"/>
  <c r="R417" i="4"/>
  <c r="R333" i="4"/>
  <c r="R345" i="4" s="1"/>
  <c r="R377" i="4" s="1"/>
  <c r="Y32" i="17" l="1"/>
  <c r="Z4" i="17"/>
  <c r="H416" i="4"/>
  <c r="H1" i="4"/>
  <c r="E333" i="4"/>
  <c r="E345" i="4" s="1"/>
  <c r="E377" i="4" s="1"/>
  <c r="E416" i="4" s="1"/>
  <c r="E417" i="4"/>
  <c r="U416" i="4"/>
  <c r="U1" i="4"/>
  <c r="G416" i="4"/>
  <c r="G1" i="4"/>
  <c r="L416" i="4"/>
  <c r="L1" i="4"/>
  <c r="X416" i="4"/>
  <c r="X1" i="4"/>
  <c r="O416" i="4"/>
  <c r="O1" i="4"/>
  <c r="AE416" i="4"/>
  <c r="AE1" i="4"/>
  <c r="AD416" i="4"/>
  <c r="AD1" i="4"/>
  <c r="K416" i="4"/>
  <c r="K1" i="4"/>
  <c r="W416" i="4"/>
  <c r="W1" i="4"/>
  <c r="T416" i="4"/>
  <c r="T1" i="4"/>
  <c r="R416" i="4"/>
  <c r="R1" i="4"/>
  <c r="S416" i="4"/>
  <c r="S1" i="4"/>
  <c r="AA416" i="4"/>
  <c r="AA1" i="4"/>
  <c r="AA4" i="17" l="1"/>
  <c r="AA32" i="17" s="1"/>
  <c r="Z32" i="17"/>
  <c r="AH1" i="4"/>
  <c r="N7" i="7" l="1"/>
  <c r="N6" i="7"/>
  <c r="N5" i="7"/>
  <c r="N31" i="7"/>
  <c r="C32" i="7"/>
  <c r="D32" i="7"/>
  <c r="E32" i="7"/>
  <c r="F32" i="7"/>
  <c r="G32" i="7"/>
  <c r="H32" i="7"/>
  <c r="I32" i="7"/>
  <c r="J32" i="7"/>
  <c r="K32" i="7"/>
  <c r="L32" i="7"/>
  <c r="M32" i="7"/>
  <c r="B32" i="7"/>
  <c r="M32" i="8"/>
  <c r="N4" i="11"/>
  <c r="M32" i="10"/>
  <c r="N31" i="11" l="1"/>
  <c r="M32" i="11"/>
  <c r="K34" i="16" l="1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J6" i="16" l="1"/>
  <c r="D6" i="16"/>
  <c r="C6" i="16"/>
  <c r="H6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G6" i="16"/>
  <c r="F6" i="16"/>
  <c r="I6" i="16" l="1"/>
  <c r="P34" i="16" l="1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T7" i="16" s="1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W6" i="16"/>
  <c r="E6" i="16"/>
  <c r="P5" i="16"/>
  <c r="K35" i="15"/>
  <c r="Q35" i="15" s="1"/>
  <c r="K34" i="15"/>
  <c r="J34" i="15" s="1"/>
  <c r="I34" i="15" s="1"/>
  <c r="H34" i="15" s="1"/>
  <c r="K33" i="15"/>
  <c r="K32" i="15"/>
  <c r="K31" i="15"/>
  <c r="K30" i="15"/>
  <c r="K29" i="15"/>
  <c r="K28" i="15"/>
  <c r="K27" i="15"/>
  <c r="K26" i="15"/>
  <c r="J26" i="15" s="1"/>
  <c r="I26" i="15" s="1"/>
  <c r="H26" i="15" s="1"/>
  <c r="K25" i="15"/>
  <c r="K24" i="15"/>
  <c r="Q24" i="15" s="1"/>
  <c r="K23" i="15"/>
  <c r="J23" i="15" s="1"/>
  <c r="I23" i="15" s="1"/>
  <c r="K22" i="15"/>
  <c r="J22" i="15" s="1"/>
  <c r="I22" i="15" s="1"/>
  <c r="H22" i="15" s="1"/>
  <c r="K21" i="15"/>
  <c r="K20" i="15"/>
  <c r="K19" i="15"/>
  <c r="K18" i="15"/>
  <c r="K17" i="15"/>
  <c r="K16" i="15"/>
  <c r="K15" i="15"/>
  <c r="J15" i="15" s="1"/>
  <c r="I15" i="15" s="1"/>
  <c r="K14" i="15"/>
  <c r="J14" i="15" s="1"/>
  <c r="I14" i="15" s="1"/>
  <c r="H14" i="15" s="1"/>
  <c r="K13" i="15"/>
  <c r="J13" i="15" s="1"/>
  <c r="I13" i="15" s="1"/>
  <c r="H13" i="15" s="1"/>
  <c r="G13" i="15" s="1"/>
  <c r="K12" i="15"/>
  <c r="Q12" i="15" s="1"/>
  <c r="K11" i="15"/>
  <c r="J11" i="15" s="1"/>
  <c r="I11" i="15" s="1"/>
  <c r="K10" i="15"/>
  <c r="J10" i="15" s="1"/>
  <c r="I10" i="15" s="1"/>
  <c r="H10" i="15" s="1"/>
  <c r="G10" i="15" s="1"/>
  <c r="K9" i="15"/>
  <c r="K8" i="15"/>
  <c r="J33" i="15"/>
  <c r="I33" i="15" s="1"/>
  <c r="J32" i="15"/>
  <c r="I32" i="15" s="1"/>
  <c r="H32" i="15" s="1"/>
  <c r="J31" i="15"/>
  <c r="I31" i="15" s="1"/>
  <c r="Q30" i="15"/>
  <c r="J30" i="15"/>
  <c r="I30" i="15" s="1"/>
  <c r="H30" i="15" s="1"/>
  <c r="G30" i="15" s="1"/>
  <c r="J29" i="15"/>
  <c r="I29" i="15" s="1"/>
  <c r="Q28" i="15"/>
  <c r="J28" i="15"/>
  <c r="I28" i="15" s="1"/>
  <c r="H28" i="15" s="1"/>
  <c r="G28" i="15" s="1"/>
  <c r="J21" i="15"/>
  <c r="I21" i="15" s="1"/>
  <c r="Q20" i="15"/>
  <c r="J20" i="15"/>
  <c r="I20" i="15"/>
  <c r="H20" i="15" s="1"/>
  <c r="G20" i="15" s="1"/>
  <c r="Q19" i="15"/>
  <c r="J19" i="15"/>
  <c r="I19" i="15" s="1"/>
  <c r="H19" i="15" s="1"/>
  <c r="G19" i="15" s="1"/>
  <c r="Q18" i="15"/>
  <c r="J18" i="15"/>
  <c r="I18" i="15" s="1"/>
  <c r="H18" i="15" s="1"/>
  <c r="G18" i="15" s="1"/>
  <c r="J17" i="15"/>
  <c r="I17" i="15" s="1"/>
  <c r="Q16" i="15"/>
  <c r="J16" i="15"/>
  <c r="I16" i="15" s="1"/>
  <c r="H16" i="15" s="1"/>
  <c r="G16" i="15" s="1"/>
  <c r="J9" i="15"/>
  <c r="I9" i="15" s="1"/>
  <c r="P7" i="15"/>
  <c r="K7" i="15"/>
  <c r="J7" i="15" s="1"/>
  <c r="F7" i="15"/>
  <c r="K6" i="15"/>
  <c r="J6" i="15" s="1"/>
  <c r="I6" i="15" s="1"/>
  <c r="H6" i="15" s="1"/>
  <c r="G6" i="15" s="1"/>
  <c r="P5" i="15"/>
  <c r="F5" i="15"/>
  <c r="K5" i="15" s="1"/>
  <c r="L33" i="14"/>
  <c r="L27" i="14"/>
  <c r="M26" i="14"/>
  <c r="L26" i="14"/>
  <c r="M25" i="14"/>
  <c r="L21" i="14"/>
  <c r="M20" i="14"/>
  <c r="L20" i="14"/>
  <c r="M19" i="14"/>
  <c r="L15" i="14"/>
  <c r="M14" i="14"/>
  <c r="L14" i="14"/>
  <c r="M13" i="14"/>
  <c r="L9" i="14"/>
  <c r="M8" i="14"/>
  <c r="L8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28" i="14"/>
  <c r="K27" i="14"/>
  <c r="K26" i="14"/>
  <c r="K25" i="14"/>
  <c r="O25" i="14" s="1"/>
  <c r="K16" i="14"/>
  <c r="K15" i="14"/>
  <c r="O15" i="14" s="1"/>
  <c r="K14" i="14"/>
  <c r="K13" i="14"/>
  <c r="E34" i="14"/>
  <c r="K34" i="14" s="1"/>
  <c r="E33" i="14"/>
  <c r="K33" i="14" s="1"/>
  <c r="E32" i="14"/>
  <c r="K32" i="14" s="1"/>
  <c r="O32" i="14" s="1"/>
  <c r="E31" i="14"/>
  <c r="L31" i="14" s="1"/>
  <c r="E30" i="14"/>
  <c r="M30" i="14" s="1"/>
  <c r="E29" i="14"/>
  <c r="M29" i="14" s="1"/>
  <c r="E28" i="14"/>
  <c r="M28" i="14" s="1"/>
  <c r="E27" i="14"/>
  <c r="M27" i="14" s="1"/>
  <c r="E26" i="14"/>
  <c r="E25" i="14"/>
  <c r="L25" i="14" s="1"/>
  <c r="E24" i="14"/>
  <c r="K24" i="14" s="1"/>
  <c r="N24" i="14" s="1"/>
  <c r="E23" i="14"/>
  <c r="K23" i="14" s="1"/>
  <c r="E22" i="14"/>
  <c r="K22" i="14" s="1"/>
  <c r="E21" i="14"/>
  <c r="K21" i="14" s="1"/>
  <c r="E20" i="14"/>
  <c r="K20" i="14" s="1"/>
  <c r="O20" i="14" s="1"/>
  <c r="E19" i="14"/>
  <c r="L19" i="14" s="1"/>
  <c r="E18" i="14"/>
  <c r="M18" i="14" s="1"/>
  <c r="E17" i="14"/>
  <c r="M17" i="14" s="1"/>
  <c r="E16" i="14"/>
  <c r="M16" i="14" s="1"/>
  <c r="E15" i="14"/>
  <c r="M15" i="14" s="1"/>
  <c r="E14" i="14"/>
  <c r="E13" i="14"/>
  <c r="L13" i="14" s="1"/>
  <c r="E12" i="14"/>
  <c r="K12" i="14" s="1"/>
  <c r="E11" i="14"/>
  <c r="K11" i="14" s="1"/>
  <c r="E10" i="14"/>
  <c r="K10" i="14" s="1"/>
  <c r="E9" i="14"/>
  <c r="K9" i="14" s="1"/>
  <c r="E8" i="14"/>
  <c r="K8" i="14" s="1"/>
  <c r="N8" i="14" s="1"/>
  <c r="M31" i="14" l="1"/>
  <c r="L32" i="14"/>
  <c r="M32" i="14"/>
  <c r="K17" i="14"/>
  <c r="K29" i="14"/>
  <c r="M9" i="14"/>
  <c r="M21" i="14"/>
  <c r="M33" i="14"/>
  <c r="K18" i="14"/>
  <c r="N18" i="14" s="1"/>
  <c r="K30" i="14"/>
  <c r="O30" i="14" s="1"/>
  <c r="L10" i="14"/>
  <c r="L7" i="14" s="1"/>
  <c r="L16" i="14"/>
  <c r="L22" i="14"/>
  <c r="L28" i="14"/>
  <c r="L34" i="14"/>
  <c r="E7" i="14"/>
  <c r="K19" i="14"/>
  <c r="O19" i="14" s="1"/>
  <c r="K31" i="14"/>
  <c r="O31" i="14" s="1"/>
  <c r="M10" i="14"/>
  <c r="M22" i="14"/>
  <c r="M34" i="14"/>
  <c r="L11" i="14"/>
  <c r="L17" i="14"/>
  <c r="L23" i="14"/>
  <c r="L29" i="14"/>
  <c r="M11" i="14"/>
  <c r="M23" i="14"/>
  <c r="O11" i="14"/>
  <c r="L12" i="14"/>
  <c r="L18" i="14"/>
  <c r="L24" i="14"/>
  <c r="L30" i="14"/>
  <c r="M12" i="14"/>
  <c r="M7" i="14" s="1"/>
  <c r="M24" i="14"/>
  <c r="R23" i="16"/>
  <c r="Q34" i="15"/>
  <c r="G34" i="15"/>
  <c r="Q10" i="15"/>
  <c r="J12" i="15"/>
  <c r="I12" i="15" s="1"/>
  <c r="H12" i="15" s="1"/>
  <c r="G12" i="15" s="1"/>
  <c r="J24" i="15"/>
  <c r="I24" i="15" s="1"/>
  <c r="H24" i="15" s="1"/>
  <c r="G24" i="15" s="1"/>
  <c r="Q6" i="15"/>
  <c r="O27" i="14"/>
  <c r="O9" i="14"/>
  <c r="O21" i="14"/>
  <c r="O23" i="14"/>
  <c r="Q11" i="16"/>
  <c r="Q29" i="16"/>
  <c r="R8" i="16"/>
  <c r="R17" i="16"/>
  <c r="R29" i="16"/>
  <c r="S14" i="16"/>
  <c r="S17" i="16"/>
  <c r="S20" i="16"/>
  <c r="S32" i="16"/>
  <c r="T8" i="16"/>
  <c r="O8" i="16" s="1"/>
  <c r="T11" i="16"/>
  <c r="O11" i="16" s="1"/>
  <c r="T14" i="16"/>
  <c r="O14" i="16" s="1"/>
  <c r="T17" i="16"/>
  <c r="O17" i="16" s="1"/>
  <c r="T20" i="16"/>
  <c r="O20" i="16" s="1"/>
  <c r="T23" i="16"/>
  <c r="O23" i="16" s="1"/>
  <c r="T26" i="16"/>
  <c r="O26" i="16" s="1"/>
  <c r="T29" i="16"/>
  <c r="O29" i="16" s="1"/>
  <c r="T32" i="16"/>
  <c r="O32" i="16" s="1"/>
  <c r="Q26" i="16"/>
  <c r="R26" i="16"/>
  <c r="S11" i="16"/>
  <c r="S23" i="16"/>
  <c r="Q9" i="16"/>
  <c r="Q12" i="16"/>
  <c r="Q15" i="16"/>
  <c r="Q18" i="16"/>
  <c r="Q21" i="16"/>
  <c r="Q24" i="16"/>
  <c r="Q27" i="16"/>
  <c r="Q30" i="16"/>
  <c r="Q33" i="16"/>
  <c r="Q23" i="16"/>
  <c r="R11" i="16"/>
  <c r="R20" i="16"/>
  <c r="R32" i="16"/>
  <c r="S29" i="16"/>
  <c r="R9" i="16"/>
  <c r="R12" i="16"/>
  <c r="R15" i="16"/>
  <c r="R18" i="16"/>
  <c r="R21" i="16"/>
  <c r="R24" i="16"/>
  <c r="R27" i="16"/>
  <c r="R30" i="16"/>
  <c r="R33" i="16"/>
  <c r="Q8" i="16"/>
  <c r="Q20" i="16"/>
  <c r="R14" i="16"/>
  <c r="S8" i="16"/>
  <c r="S26" i="16"/>
  <c r="S9" i="16"/>
  <c r="S12" i="16"/>
  <c r="S15" i="16"/>
  <c r="S18" i="16"/>
  <c r="S21" i="16"/>
  <c r="S24" i="16"/>
  <c r="S27" i="16"/>
  <c r="S30" i="16"/>
  <c r="S33" i="16"/>
  <c r="T9" i="16"/>
  <c r="O9" i="16" s="1"/>
  <c r="T12" i="16"/>
  <c r="O12" i="16" s="1"/>
  <c r="T15" i="16"/>
  <c r="O15" i="16" s="1"/>
  <c r="T18" i="16"/>
  <c r="O18" i="16" s="1"/>
  <c r="T21" i="16"/>
  <c r="O21" i="16" s="1"/>
  <c r="T24" i="16"/>
  <c r="O24" i="16" s="1"/>
  <c r="T27" i="16"/>
  <c r="O27" i="16" s="1"/>
  <c r="T30" i="16"/>
  <c r="O30" i="16" s="1"/>
  <c r="T33" i="16"/>
  <c r="O33" i="16" s="1"/>
  <c r="Q7" i="16"/>
  <c r="Q10" i="16"/>
  <c r="Q13" i="16"/>
  <c r="Q16" i="16"/>
  <c r="Q19" i="16"/>
  <c r="Q22" i="16"/>
  <c r="Q25" i="16"/>
  <c r="Q28" i="16"/>
  <c r="Q31" i="16"/>
  <c r="Q34" i="16"/>
  <c r="Q14" i="16"/>
  <c r="Q17" i="16"/>
  <c r="R7" i="16"/>
  <c r="R16" i="16"/>
  <c r="R34" i="16"/>
  <c r="S7" i="16"/>
  <c r="S10" i="16"/>
  <c r="S13" i="16"/>
  <c r="S16" i="16"/>
  <c r="S19" i="16"/>
  <c r="S22" i="16"/>
  <c r="S25" i="16"/>
  <c r="S28" i="16"/>
  <c r="S31" i="16"/>
  <c r="S34" i="16"/>
  <c r="Q32" i="16"/>
  <c r="R10" i="16"/>
  <c r="R13" i="16"/>
  <c r="R19" i="16"/>
  <c r="R22" i="16"/>
  <c r="R25" i="16"/>
  <c r="R28" i="16"/>
  <c r="R31" i="16"/>
  <c r="O5" i="16"/>
  <c r="N5" i="16" s="1"/>
  <c r="M5" i="16" s="1"/>
  <c r="L5" i="16" s="1"/>
  <c r="O7" i="16"/>
  <c r="T10" i="16"/>
  <c r="O10" i="16" s="1"/>
  <c r="T13" i="16"/>
  <c r="O13" i="16" s="1"/>
  <c r="T16" i="16"/>
  <c r="O16" i="16" s="1"/>
  <c r="T19" i="16"/>
  <c r="O19" i="16" s="1"/>
  <c r="T22" i="16"/>
  <c r="O22" i="16" s="1"/>
  <c r="T25" i="16"/>
  <c r="O25" i="16" s="1"/>
  <c r="T28" i="16"/>
  <c r="O28" i="16" s="1"/>
  <c r="T31" i="16"/>
  <c r="O31" i="16" s="1"/>
  <c r="T34" i="16"/>
  <c r="O34" i="16" s="1"/>
  <c r="K6" i="16"/>
  <c r="P6" i="16" s="1"/>
  <c r="S6" i="16" s="1"/>
  <c r="U6" i="16"/>
  <c r="Q32" i="15"/>
  <c r="G32" i="15"/>
  <c r="G26" i="15"/>
  <c r="Q26" i="15" s="1"/>
  <c r="G22" i="15"/>
  <c r="Q22" i="15" s="1"/>
  <c r="Q14" i="15"/>
  <c r="G14" i="15"/>
  <c r="J25" i="15"/>
  <c r="I25" i="15" s="1"/>
  <c r="H25" i="15" s="1"/>
  <c r="G25" i="15" s="1"/>
  <c r="Q13" i="15"/>
  <c r="J35" i="15"/>
  <c r="I35" i="15" s="1"/>
  <c r="H35" i="15" s="1"/>
  <c r="G35" i="15" s="1"/>
  <c r="J27" i="15"/>
  <c r="I27" i="15" s="1"/>
  <c r="H27" i="15" s="1"/>
  <c r="G27" i="15" s="1"/>
  <c r="H29" i="15"/>
  <c r="G29" i="15" s="1"/>
  <c r="I7" i="15"/>
  <c r="H7" i="15" s="1"/>
  <c r="G7" i="15" s="1"/>
  <c r="H9" i="15"/>
  <c r="G9" i="15" s="1"/>
  <c r="Q9" i="15"/>
  <c r="Q33" i="15"/>
  <c r="H33" i="15"/>
  <c r="G33" i="15" s="1"/>
  <c r="H21" i="15"/>
  <c r="G21" i="15" s="1"/>
  <c r="Q21" i="15"/>
  <c r="J5" i="15"/>
  <c r="I5" i="15" s="1"/>
  <c r="H5" i="15" s="1"/>
  <c r="G5" i="15" s="1"/>
  <c r="H31" i="15"/>
  <c r="G31" i="15" s="1"/>
  <c r="H15" i="15"/>
  <c r="G15" i="15" s="1"/>
  <c r="Q15" i="15"/>
  <c r="Q11" i="15"/>
  <c r="H11" i="15"/>
  <c r="G11" i="15" s="1"/>
  <c r="H17" i="15"/>
  <c r="G17" i="15" s="1"/>
  <c r="Q17" i="15"/>
  <c r="H23" i="15"/>
  <c r="G23" i="15" s="1"/>
  <c r="Q23" i="15"/>
  <c r="O33" i="14"/>
  <c r="N11" i="14"/>
  <c r="N12" i="14"/>
  <c r="N23" i="14"/>
  <c r="O16" i="14"/>
  <c r="O28" i="14"/>
  <c r="O13" i="14"/>
  <c r="O17" i="14"/>
  <c r="O29" i="14"/>
  <c r="O10" i="14"/>
  <c r="O22" i="14"/>
  <c r="O34" i="14"/>
  <c r="H8" i="14"/>
  <c r="G8" i="14" s="1"/>
  <c r="N15" i="14"/>
  <c r="O12" i="14"/>
  <c r="O24" i="14"/>
  <c r="N27" i="14"/>
  <c r="I7" i="14"/>
  <c r="N25" i="14"/>
  <c r="N29" i="14"/>
  <c r="N13" i="14"/>
  <c r="O14" i="14"/>
  <c r="O26" i="14"/>
  <c r="N16" i="14"/>
  <c r="N28" i="14"/>
  <c r="N17" i="14"/>
  <c r="N10" i="14"/>
  <c r="N22" i="14"/>
  <c r="N34" i="14"/>
  <c r="N19" i="14"/>
  <c r="N31" i="14"/>
  <c r="O8" i="14"/>
  <c r="N14" i="14"/>
  <c r="N20" i="14"/>
  <c r="N26" i="14"/>
  <c r="N32" i="14"/>
  <c r="N9" i="14"/>
  <c r="N21" i="14"/>
  <c r="N33" i="14"/>
  <c r="N30" i="14" l="1"/>
  <c r="O18" i="14"/>
  <c r="N15" i="16"/>
  <c r="N20" i="16"/>
  <c r="N10" i="16"/>
  <c r="M10" i="16" s="1"/>
  <c r="L10" i="16" s="1"/>
  <c r="N7" i="16"/>
  <c r="N8" i="16"/>
  <c r="N21" i="16"/>
  <c r="M21" i="16" s="1"/>
  <c r="L21" i="16" s="1"/>
  <c r="M15" i="16"/>
  <c r="L15" i="16" s="1"/>
  <c r="M20" i="16"/>
  <c r="L20" i="16" s="1"/>
  <c r="N11" i="16"/>
  <c r="M11" i="16" s="1"/>
  <c r="L11" i="16" s="1"/>
  <c r="M8" i="16"/>
  <c r="L8" i="16" s="1"/>
  <c r="N16" i="16"/>
  <c r="M16" i="16" s="1"/>
  <c r="L16" i="16" s="1"/>
  <c r="N13" i="16"/>
  <c r="M13" i="16" s="1"/>
  <c r="L13" i="16" s="1"/>
  <c r="N33" i="16"/>
  <c r="M33" i="16" s="1"/>
  <c r="L33" i="16" s="1"/>
  <c r="N32" i="16"/>
  <c r="M32" i="16" s="1"/>
  <c r="L32" i="16" s="1"/>
  <c r="N34" i="16"/>
  <c r="M34" i="16" s="1"/>
  <c r="L34" i="16" s="1"/>
  <c r="N26" i="16"/>
  <c r="M26" i="16" s="1"/>
  <c r="L26" i="16" s="1"/>
  <c r="N18" i="16"/>
  <c r="M18" i="16" s="1"/>
  <c r="L18" i="16" s="1"/>
  <c r="N25" i="16"/>
  <c r="M25" i="16" s="1"/>
  <c r="L25" i="16" s="1"/>
  <c r="N22" i="16"/>
  <c r="M22" i="16" s="1"/>
  <c r="L22" i="16" s="1"/>
  <c r="N9" i="16"/>
  <c r="M9" i="16" s="1"/>
  <c r="L9" i="16" s="1"/>
  <c r="N14" i="16"/>
  <c r="M14" i="16" s="1"/>
  <c r="L14" i="16" s="1"/>
  <c r="N27" i="16"/>
  <c r="M27" i="16" s="1"/>
  <c r="L27" i="16" s="1"/>
  <c r="Q6" i="16"/>
  <c r="N24" i="16"/>
  <c r="M24" i="16" s="1"/>
  <c r="L24" i="16" s="1"/>
  <c r="N30" i="16"/>
  <c r="M30" i="16" s="1"/>
  <c r="L30" i="16" s="1"/>
  <c r="N29" i="16"/>
  <c r="M29" i="16" s="1"/>
  <c r="L29" i="16" s="1"/>
  <c r="N28" i="16"/>
  <c r="M28" i="16" s="1"/>
  <c r="L28" i="16" s="1"/>
  <c r="N31" i="16"/>
  <c r="M31" i="16" s="1"/>
  <c r="L31" i="16" s="1"/>
  <c r="R6" i="16"/>
  <c r="N12" i="16"/>
  <c r="M12" i="16" s="1"/>
  <c r="L12" i="16" s="1"/>
  <c r="N23" i="16"/>
  <c r="M23" i="16" s="1"/>
  <c r="L23" i="16" s="1"/>
  <c r="M7" i="16"/>
  <c r="L7" i="16" s="1"/>
  <c r="N19" i="16"/>
  <c r="M19" i="16" s="1"/>
  <c r="L19" i="16" s="1"/>
  <c r="T6" i="16"/>
  <c r="O6" i="16" s="1"/>
  <c r="N6" i="16" s="1"/>
  <c r="N17" i="16"/>
  <c r="M17" i="16" s="1"/>
  <c r="L17" i="16" s="1"/>
  <c r="Q7" i="15"/>
  <c r="U5" i="16"/>
  <c r="V5" i="16" s="1"/>
  <c r="Q5" i="15"/>
  <c r="Q27" i="15"/>
  <c r="Q29" i="15"/>
  <c r="Q25" i="15"/>
  <c r="J8" i="15"/>
  <c r="I8" i="15" s="1"/>
  <c r="H8" i="15" s="1"/>
  <c r="G8" i="15" s="1"/>
  <c r="Q31" i="15"/>
  <c r="N7" i="14"/>
  <c r="J8" i="14"/>
  <c r="O7" i="14"/>
  <c r="V25" i="16" l="1"/>
  <c r="V15" i="16"/>
  <c r="V30" i="16"/>
  <c r="V16" i="16"/>
  <c r="V8" i="16"/>
  <c r="V23" i="16"/>
  <c r="M6" i="16"/>
  <c r="V27" i="16"/>
  <c r="V29" i="16"/>
  <c r="V18" i="16"/>
  <c r="V11" i="16"/>
  <c r="V24" i="16"/>
  <c r="V14" i="16"/>
  <c r="V17" i="16"/>
  <c r="V20" i="16"/>
  <c r="V10" i="16"/>
  <c r="V12" i="16"/>
  <c r="V26" i="16"/>
  <c r="V28" i="16"/>
  <c r="V31" i="16"/>
  <c r="V34" i="16"/>
  <c r="V9" i="16"/>
  <c r="V19" i="16"/>
  <c r="L6" i="16"/>
  <c r="V22" i="16"/>
  <c r="V21" i="16"/>
  <c r="V32" i="16"/>
  <c r="V33" i="16"/>
  <c r="V13" i="16"/>
  <c r="Q8" i="15"/>
  <c r="V6" i="16" l="1"/>
  <c r="V7" i="16"/>
  <c r="C7" i="14" l="1"/>
  <c r="J24" i="14"/>
  <c r="J12" i="14"/>
  <c r="P7" i="14"/>
  <c r="F7" i="14"/>
  <c r="F5" i="14" s="1"/>
  <c r="K5" i="14" s="1"/>
  <c r="D7" i="14"/>
  <c r="P5" i="14"/>
  <c r="J28" i="14" l="1"/>
  <c r="J23" i="14"/>
  <c r="J17" i="14"/>
  <c r="J5" i="14"/>
  <c r="I5" i="14" s="1"/>
  <c r="H5" i="14" s="1"/>
  <c r="G5" i="14" s="1"/>
  <c r="J22" i="14"/>
  <c r="J11" i="14"/>
  <c r="J29" i="14"/>
  <c r="J34" i="14"/>
  <c r="J16" i="14"/>
  <c r="J10" i="14"/>
  <c r="J26" i="14"/>
  <c r="J18" i="14"/>
  <c r="J30" i="14"/>
  <c r="K7" i="14"/>
  <c r="J9" i="14"/>
  <c r="J15" i="14"/>
  <c r="J21" i="14"/>
  <c r="J27" i="14"/>
  <c r="J33" i="14"/>
  <c r="H33" i="14" s="1"/>
  <c r="G33" i="14" s="1"/>
  <c r="J20" i="14"/>
  <c r="J32" i="14"/>
  <c r="J31" i="14"/>
  <c r="J14" i="14"/>
  <c r="J13" i="14"/>
  <c r="H13" i="14" s="1"/>
  <c r="J19" i="14"/>
  <c r="H19" i="14" s="1"/>
  <c r="J25" i="14"/>
  <c r="H21" i="14" l="1"/>
  <c r="G21" i="14" s="1"/>
  <c r="Q21" i="14"/>
  <c r="H25" i="14"/>
  <c r="G25" i="14" s="1"/>
  <c r="G19" i="14"/>
  <c r="Q19" i="14" s="1"/>
  <c r="H9" i="14"/>
  <c r="G9" i="14" s="1"/>
  <c r="H16" i="14"/>
  <c r="G16" i="14" s="1"/>
  <c r="H22" i="14"/>
  <c r="G22" i="14" s="1"/>
  <c r="Q22" i="14"/>
  <c r="H10" i="14"/>
  <c r="G10" i="14" s="1"/>
  <c r="H24" i="14"/>
  <c r="G24" i="14" s="1"/>
  <c r="Q24" i="14"/>
  <c r="H15" i="14"/>
  <c r="G15" i="14" s="1"/>
  <c r="Q15" i="14"/>
  <c r="J7" i="14"/>
  <c r="H34" i="14"/>
  <c r="G34" i="14" s="1"/>
  <c r="Q34" i="14"/>
  <c r="G13" i="14"/>
  <c r="Q13" i="14" s="1"/>
  <c r="H28" i="14"/>
  <c r="G28" i="14" s="1"/>
  <c r="H29" i="14"/>
  <c r="G29" i="14" s="1"/>
  <c r="H17" i="14"/>
  <c r="G17" i="14" s="1"/>
  <c r="H23" i="14"/>
  <c r="G23" i="14" s="1"/>
  <c r="Q23" i="14"/>
  <c r="Q5" i="14"/>
  <c r="H12" i="14"/>
  <c r="G12" i="14" s="1"/>
  <c r="Q33" i="14"/>
  <c r="H18" i="14"/>
  <c r="G18" i="14" s="1"/>
  <c r="H30" i="14"/>
  <c r="G30" i="14" s="1"/>
  <c r="H14" i="14"/>
  <c r="H11" i="14"/>
  <c r="G11" i="14" s="1"/>
  <c r="Q11" i="14"/>
  <c r="Q25" i="14"/>
  <c r="H27" i="14"/>
  <c r="G27" i="14" s="1"/>
  <c r="H31" i="14"/>
  <c r="G31" i="14" s="1"/>
  <c r="Q10" i="14" l="1"/>
  <c r="Q31" i="14"/>
  <c r="Q27" i="14"/>
  <c r="Q29" i="14"/>
  <c r="Q30" i="14"/>
  <c r="H7" i="14"/>
  <c r="G7" i="14" s="1"/>
  <c r="H32" i="14"/>
  <c r="G32" i="14" s="1"/>
  <c r="Q32" i="14"/>
  <c r="H26" i="14"/>
  <c r="G26" i="14" s="1"/>
  <c r="Q26" i="14"/>
  <c r="G14" i="14"/>
  <c r="Q14" i="14" s="1"/>
  <c r="Q17" i="14"/>
  <c r="Q8" i="14"/>
  <c r="Q12" i="14"/>
  <c r="Q16" i="14"/>
  <c r="H20" i="14"/>
  <c r="G20" i="14" s="1"/>
  <c r="Q20" i="14"/>
  <c r="Q18" i="14"/>
  <c r="Q28" i="14"/>
  <c r="Q9" i="14"/>
  <c r="Q7" i="14" l="1"/>
  <c r="M34" i="13" l="1"/>
  <c r="L34" i="13"/>
  <c r="K34" i="13"/>
  <c r="I34" i="13"/>
  <c r="M33" i="13"/>
  <c r="L33" i="13"/>
  <c r="K33" i="13"/>
  <c r="I33" i="13"/>
  <c r="M32" i="13"/>
  <c r="L32" i="13"/>
  <c r="K32" i="13"/>
  <c r="I32" i="13"/>
  <c r="M31" i="13"/>
  <c r="L31" i="13"/>
  <c r="K31" i="13"/>
  <c r="I31" i="13"/>
  <c r="M30" i="13"/>
  <c r="L30" i="13"/>
  <c r="K30" i="13"/>
  <c r="I30" i="13"/>
  <c r="M29" i="13"/>
  <c r="L29" i="13"/>
  <c r="K29" i="13"/>
  <c r="Q29" i="13" s="1"/>
  <c r="I29" i="13"/>
  <c r="M28" i="13"/>
  <c r="L28" i="13"/>
  <c r="K28" i="13"/>
  <c r="I28" i="13"/>
  <c r="M27" i="13"/>
  <c r="L27" i="13"/>
  <c r="K27" i="13"/>
  <c r="I27" i="13"/>
  <c r="H27" i="13" s="1"/>
  <c r="G27" i="13" s="1"/>
  <c r="M26" i="13"/>
  <c r="L26" i="13"/>
  <c r="K26" i="13"/>
  <c r="I26" i="13"/>
  <c r="M25" i="13"/>
  <c r="L25" i="13"/>
  <c r="K25" i="13"/>
  <c r="I25" i="13"/>
  <c r="M24" i="13"/>
  <c r="L24" i="13"/>
  <c r="K24" i="13"/>
  <c r="I24" i="13"/>
  <c r="M23" i="13"/>
  <c r="L23" i="13"/>
  <c r="K23" i="13"/>
  <c r="I23" i="13"/>
  <c r="M22" i="13"/>
  <c r="L22" i="13"/>
  <c r="K22" i="13"/>
  <c r="I22" i="13"/>
  <c r="M21" i="13"/>
  <c r="L21" i="13"/>
  <c r="K21" i="13"/>
  <c r="I21" i="13"/>
  <c r="M20" i="13"/>
  <c r="L20" i="13"/>
  <c r="K20" i="13"/>
  <c r="Q20" i="13" s="1"/>
  <c r="I20" i="13"/>
  <c r="M19" i="13"/>
  <c r="L19" i="13"/>
  <c r="K19" i="13"/>
  <c r="I19" i="13"/>
  <c r="M18" i="13"/>
  <c r="L18" i="13"/>
  <c r="K18" i="13"/>
  <c r="I18" i="13"/>
  <c r="H18" i="13" s="1"/>
  <c r="O17" i="13"/>
  <c r="N17" i="13"/>
  <c r="M17" i="13"/>
  <c r="L17" i="13"/>
  <c r="K17" i="13"/>
  <c r="M16" i="13"/>
  <c r="L16" i="13"/>
  <c r="K16" i="13"/>
  <c r="I16" i="13"/>
  <c r="O15" i="13"/>
  <c r="N15" i="13"/>
  <c r="M15" i="13"/>
  <c r="L15" i="13"/>
  <c r="K15" i="13"/>
  <c r="J15" i="13" s="1"/>
  <c r="I15" i="13" s="1"/>
  <c r="H15" i="13"/>
  <c r="G15" i="13" s="1"/>
  <c r="M14" i="13"/>
  <c r="L14" i="13"/>
  <c r="K14" i="13"/>
  <c r="I14" i="13"/>
  <c r="M13" i="13"/>
  <c r="L13" i="13"/>
  <c r="K13" i="13"/>
  <c r="I13" i="13"/>
  <c r="M12" i="13"/>
  <c r="L12" i="13"/>
  <c r="K12" i="13"/>
  <c r="I12" i="13"/>
  <c r="M11" i="13"/>
  <c r="L11" i="13"/>
  <c r="K11" i="13"/>
  <c r="I11" i="13"/>
  <c r="M10" i="13"/>
  <c r="L10" i="13"/>
  <c r="K10" i="13"/>
  <c r="I10" i="13"/>
  <c r="C7" i="13"/>
  <c r="M9" i="13"/>
  <c r="L9" i="13"/>
  <c r="K9" i="13"/>
  <c r="M8" i="13"/>
  <c r="L8" i="13"/>
  <c r="K8" i="13"/>
  <c r="E7" i="13"/>
  <c r="E6" i="13" s="1"/>
  <c r="I8" i="13"/>
  <c r="P7" i="13"/>
  <c r="P5" i="13" s="1"/>
  <c r="F7" i="13"/>
  <c r="K5" i="13"/>
  <c r="J5" i="13"/>
  <c r="I5" i="13" s="1"/>
  <c r="H5" i="13" s="1"/>
  <c r="G5" i="13" s="1"/>
  <c r="G18" i="13" l="1"/>
  <c r="H19" i="13"/>
  <c r="G19" i="13" s="1"/>
  <c r="H22" i="13"/>
  <c r="G22" i="13" s="1"/>
  <c r="H31" i="13"/>
  <c r="G31" i="13" s="1"/>
  <c r="H34" i="13"/>
  <c r="G34" i="13" s="1"/>
  <c r="H14" i="13"/>
  <c r="G14" i="13" s="1"/>
  <c r="H29" i="13"/>
  <c r="G29" i="13" s="1"/>
  <c r="N11" i="13"/>
  <c r="H8" i="13"/>
  <c r="G8" i="13" s="1"/>
  <c r="O8" i="13"/>
  <c r="J8" i="13" s="1"/>
  <c r="Q8" i="13" s="1"/>
  <c r="N8" i="13"/>
  <c r="H20" i="13"/>
  <c r="G20" i="13" s="1"/>
  <c r="N20" i="13"/>
  <c r="O20" i="13"/>
  <c r="J20" i="13" s="1"/>
  <c r="H26" i="13"/>
  <c r="G26" i="13" s="1"/>
  <c r="N26" i="13"/>
  <c r="N32" i="13"/>
  <c r="H32" i="13"/>
  <c r="G32" i="13" s="1"/>
  <c r="O32" i="13"/>
  <c r="J32" i="13" s="1"/>
  <c r="O31" i="13"/>
  <c r="J31" i="13" s="1"/>
  <c r="Q31" i="13" s="1"/>
  <c r="N14" i="13"/>
  <c r="O19" i="13"/>
  <c r="J19" i="13" s="1"/>
  <c r="Q19" i="13" s="1"/>
  <c r="D7" i="13"/>
  <c r="O34" i="13"/>
  <c r="J34" i="13" s="1"/>
  <c r="Q34" i="13" s="1"/>
  <c r="O18" i="13"/>
  <c r="J18" i="13" s="1"/>
  <c r="Q18" i="13" s="1"/>
  <c r="O10" i="13"/>
  <c r="J10" i="13" s="1"/>
  <c r="N10" i="13"/>
  <c r="H10" i="13"/>
  <c r="G10" i="13" s="1"/>
  <c r="N33" i="13"/>
  <c r="H33" i="13"/>
  <c r="G33" i="13" s="1"/>
  <c r="H24" i="13"/>
  <c r="G24" i="13" s="1"/>
  <c r="N24" i="13"/>
  <c r="O22" i="13"/>
  <c r="J22" i="13" s="1"/>
  <c r="Q22" i="13" s="1"/>
  <c r="H28" i="13"/>
  <c r="G28" i="13" s="1"/>
  <c r="N28" i="13"/>
  <c r="Q5" i="13"/>
  <c r="H16" i="13"/>
  <c r="G16" i="13" s="1"/>
  <c r="N16" i="13"/>
  <c r="H30" i="13"/>
  <c r="G30" i="13" s="1"/>
  <c r="O30" i="13"/>
  <c r="J30" i="13" s="1"/>
  <c r="Q30" i="13" s="1"/>
  <c r="N30" i="13"/>
  <c r="O11" i="13"/>
  <c r="J11" i="13" s="1"/>
  <c r="Q11" i="13" s="1"/>
  <c r="H11" i="13"/>
  <c r="G11" i="13" s="1"/>
  <c r="O13" i="13"/>
  <c r="J13" i="13" s="1"/>
  <c r="H13" i="13"/>
  <c r="G13" i="13" s="1"/>
  <c r="N13" i="13"/>
  <c r="N21" i="13"/>
  <c r="H21" i="13"/>
  <c r="G21" i="13" s="1"/>
  <c r="O23" i="13"/>
  <c r="J23" i="13" s="1"/>
  <c r="H23" i="13"/>
  <c r="G23" i="13" s="1"/>
  <c r="H25" i="13"/>
  <c r="G25" i="13" s="1"/>
  <c r="O25" i="13"/>
  <c r="J25" i="13" s="1"/>
  <c r="Q25" i="13" s="1"/>
  <c r="N25" i="13"/>
  <c r="N12" i="13"/>
  <c r="H12" i="13"/>
  <c r="G12" i="13" s="1"/>
  <c r="N23" i="13"/>
  <c r="O12" i="13"/>
  <c r="J12" i="13" s="1"/>
  <c r="Q12" i="13" s="1"/>
  <c r="J17" i="13"/>
  <c r="I17" i="13" s="1"/>
  <c r="H17" i="13" s="1"/>
  <c r="G17" i="13" s="1"/>
  <c r="O24" i="13"/>
  <c r="J24" i="13" s="1"/>
  <c r="K7" i="13"/>
  <c r="O14" i="13"/>
  <c r="J14" i="13" s="1"/>
  <c r="Q14" i="13" s="1"/>
  <c r="O26" i="13"/>
  <c r="J26" i="13" s="1"/>
  <c r="Q26" i="13" s="1"/>
  <c r="N27" i="13"/>
  <c r="I9" i="13"/>
  <c r="O9" i="13" s="1"/>
  <c r="J9" i="13" s="1"/>
  <c r="O27" i="13"/>
  <c r="J27" i="13" s="1"/>
  <c r="Q27" i="13" s="1"/>
  <c r="Q15" i="13"/>
  <c r="O16" i="13"/>
  <c r="J16" i="13" s="1"/>
  <c r="O28" i="13"/>
  <c r="J28" i="13" s="1"/>
  <c r="N29" i="13"/>
  <c r="N18" i="13"/>
  <c r="O29" i="13"/>
  <c r="J29" i="13" s="1"/>
  <c r="N19" i="13"/>
  <c r="N31" i="13"/>
  <c r="O21" i="13"/>
  <c r="J21" i="13" s="1"/>
  <c r="N22" i="13"/>
  <c r="O33" i="13"/>
  <c r="J33" i="13" s="1"/>
  <c r="N34" i="13"/>
  <c r="Q32" i="13" l="1"/>
  <c r="Q17" i="13"/>
  <c r="Q24" i="13"/>
  <c r="Q10" i="13"/>
  <c r="Q28" i="13"/>
  <c r="Q13" i="13"/>
  <c r="Q16" i="13"/>
  <c r="Q21" i="13"/>
  <c r="Q33" i="13"/>
  <c r="J7" i="13"/>
  <c r="Q23" i="13"/>
  <c r="N9" i="13"/>
  <c r="H9" i="13"/>
  <c r="I7" i="13"/>
  <c r="N7" i="13" l="1"/>
  <c r="G9" i="13"/>
  <c r="H7" i="13"/>
  <c r="M7" i="13" s="1"/>
  <c r="O7" i="13"/>
  <c r="G7" i="13" l="1"/>
  <c r="L7" i="13" s="1"/>
  <c r="Q9" i="13"/>
  <c r="Q7" i="13" l="1"/>
  <c r="D33" i="6" l="1"/>
  <c r="M31" i="12"/>
  <c r="L31" i="12"/>
  <c r="K31" i="12"/>
  <c r="J31" i="12"/>
  <c r="I31" i="12"/>
  <c r="H31" i="12"/>
  <c r="G31" i="12"/>
  <c r="F31" i="12"/>
  <c r="E31" i="12"/>
  <c r="D31" i="12"/>
  <c r="C31" i="12"/>
  <c r="B31" i="12"/>
  <c r="P31" i="12" s="1"/>
  <c r="M30" i="12"/>
  <c r="L30" i="12"/>
  <c r="K30" i="12"/>
  <c r="J30" i="12"/>
  <c r="I30" i="12"/>
  <c r="H30" i="12"/>
  <c r="G30" i="12"/>
  <c r="F30" i="12"/>
  <c r="E30" i="12"/>
  <c r="D30" i="12"/>
  <c r="C30" i="12"/>
  <c r="B30" i="12"/>
  <c r="P30" i="12" s="1"/>
  <c r="M29" i="12"/>
  <c r="L29" i="12"/>
  <c r="K29" i="12"/>
  <c r="J29" i="12"/>
  <c r="I29" i="12"/>
  <c r="H29" i="12"/>
  <c r="G29" i="12"/>
  <c r="F29" i="12"/>
  <c r="E29" i="12"/>
  <c r="D29" i="12"/>
  <c r="C29" i="12"/>
  <c r="B29" i="12"/>
  <c r="P29" i="12" s="1"/>
  <c r="M28" i="12"/>
  <c r="L28" i="12"/>
  <c r="K28" i="12"/>
  <c r="J28" i="12"/>
  <c r="I28" i="12"/>
  <c r="H28" i="12"/>
  <c r="G28" i="12"/>
  <c r="F28" i="12"/>
  <c r="E28" i="12"/>
  <c r="D28" i="12"/>
  <c r="C28" i="12"/>
  <c r="B28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P27" i="12" s="1"/>
  <c r="M26" i="12"/>
  <c r="L26" i="12"/>
  <c r="K26" i="12"/>
  <c r="J26" i="12"/>
  <c r="I26" i="12"/>
  <c r="H26" i="12"/>
  <c r="G26" i="12"/>
  <c r="F26" i="12"/>
  <c r="E26" i="12"/>
  <c r="D26" i="12"/>
  <c r="C26" i="12"/>
  <c r="B26" i="12"/>
  <c r="P26" i="12" s="1"/>
  <c r="M25" i="12"/>
  <c r="L25" i="12"/>
  <c r="K25" i="12"/>
  <c r="J25" i="12"/>
  <c r="I25" i="12"/>
  <c r="H25" i="12"/>
  <c r="G25" i="12"/>
  <c r="F25" i="12"/>
  <c r="E25" i="12"/>
  <c r="D25" i="12"/>
  <c r="C25" i="12"/>
  <c r="B25" i="12"/>
  <c r="P25" i="12" s="1"/>
  <c r="M24" i="12"/>
  <c r="L24" i="12"/>
  <c r="K24" i="12"/>
  <c r="J24" i="12"/>
  <c r="I24" i="12"/>
  <c r="H24" i="12"/>
  <c r="G24" i="12"/>
  <c r="F24" i="12"/>
  <c r="E24" i="12"/>
  <c r="D24" i="12"/>
  <c r="C24" i="12"/>
  <c r="B24" i="12"/>
  <c r="P24" i="12" s="1"/>
  <c r="M23" i="12"/>
  <c r="L23" i="12"/>
  <c r="K23" i="12"/>
  <c r="J23" i="12"/>
  <c r="I23" i="12"/>
  <c r="H23" i="12"/>
  <c r="G23" i="12"/>
  <c r="F23" i="12"/>
  <c r="E23" i="12"/>
  <c r="D23" i="12"/>
  <c r="C23" i="12"/>
  <c r="B23" i="12"/>
  <c r="P23" i="12" s="1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P20" i="12" s="1"/>
  <c r="M19" i="12"/>
  <c r="L19" i="12"/>
  <c r="K19" i="12"/>
  <c r="J19" i="12"/>
  <c r="I19" i="12"/>
  <c r="H19" i="12"/>
  <c r="G19" i="12"/>
  <c r="F19" i="12"/>
  <c r="E19" i="12"/>
  <c r="D19" i="12"/>
  <c r="C19" i="12"/>
  <c r="B19" i="12"/>
  <c r="P19" i="12" s="1"/>
  <c r="M18" i="12"/>
  <c r="L18" i="12"/>
  <c r="K18" i="12"/>
  <c r="J18" i="12"/>
  <c r="I18" i="12"/>
  <c r="H18" i="12"/>
  <c r="G18" i="12"/>
  <c r="F18" i="12"/>
  <c r="E18" i="12"/>
  <c r="D18" i="12"/>
  <c r="C18" i="12"/>
  <c r="B18" i="12"/>
  <c r="P18" i="12" s="1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6" i="12" s="1"/>
  <c r="M15" i="12"/>
  <c r="L15" i="12"/>
  <c r="K15" i="12"/>
  <c r="J15" i="12"/>
  <c r="I15" i="12"/>
  <c r="H15" i="12"/>
  <c r="G15" i="12"/>
  <c r="F15" i="12"/>
  <c r="E15" i="12"/>
  <c r="D15" i="12"/>
  <c r="C15" i="12"/>
  <c r="B15" i="12"/>
  <c r="P15" i="12" s="1"/>
  <c r="M14" i="12"/>
  <c r="L14" i="12"/>
  <c r="K14" i="12"/>
  <c r="J14" i="12"/>
  <c r="I14" i="12"/>
  <c r="H14" i="12"/>
  <c r="G14" i="12"/>
  <c r="F14" i="12"/>
  <c r="E14" i="12"/>
  <c r="D14" i="12"/>
  <c r="C14" i="12"/>
  <c r="B14" i="12"/>
  <c r="P14" i="12" s="1"/>
  <c r="M13" i="12"/>
  <c r="L13" i="12"/>
  <c r="K13" i="12"/>
  <c r="J13" i="12"/>
  <c r="I13" i="12"/>
  <c r="H13" i="12"/>
  <c r="G13" i="12"/>
  <c r="F13" i="12"/>
  <c r="E13" i="12"/>
  <c r="D13" i="12"/>
  <c r="C13" i="12"/>
  <c r="B13" i="12"/>
  <c r="P13" i="12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P12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P11" i="12" s="1"/>
  <c r="M10" i="12"/>
  <c r="L10" i="12"/>
  <c r="K10" i="12"/>
  <c r="J10" i="12"/>
  <c r="I10" i="12"/>
  <c r="H10" i="12"/>
  <c r="G10" i="12"/>
  <c r="F10" i="12"/>
  <c r="E10" i="12"/>
  <c r="D10" i="12"/>
  <c r="C10" i="12"/>
  <c r="B10" i="12"/>
  <c r="P10" i="12" s="1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P8" i="12" s="1"/>
  <c r="M7" i="12"/>
  <c r="L7" i="12"/>
  <c r="K7" i="12"/>
  <c r="J7" i="12"/>
  <c r="I7" i="12"/>
  <c r="H7" i="12"/>
  <c r="G7" i="12"/>
  <c r="F7" i="12"/>
  <c r="E7" i="12"/>
  <c r="D7" i="12"/>
  <c r="C7" i="12"/>
  <c r="B7" i="12"/>
  <c r="P7" i="12" s="1"/>
  <c r="M6" i="12"/>
  <c r="L6" i="12"/>
  <c r="K6" i="12"/>
  <c r="J6" i="12"/>
  <c r="I6" i="12"/>
  <c r="H6" i="12"/>
  <c r="G6" i="12"/>
  <c r="F6" i="12"/>
  <c r="E6" i="12"/>
  <c r="D6" i="12"/>
  <c r="C6" i="12"/>
  <c r="B6" i="12"/>
  <c r="P6" i="12" s="1"/>
  <c r="M5" i="12"/>
  <c r="L5" i="12"/>
  <c r="K5" i="12"/>
  <c r="J5" i="12"/>
  <c r="I5" i="12"/>
  <c r="H5" i="12"/>
  <c r="G5" i="12"/>
  <c r="F5" i="12"/>
  <c r="E5" i="12"/>
  <c r="D5" i="12"/>
  <c r="C5" i="12"/>
  <c r="B5" i="12"/>
  <c r="P5" i="12" s="1"/>
  <c r="M4" i="12"/>
  <c r="L4" i="12"/>
  <c r="K4" i="12"/>
  <c r="J4" i="12"/>
  <c r="I4" i="12"/>
  <c r="H4" i="12"/>
  <c r="G4" i="12"/>
  <c r="F4" i="12"/>
  <c r="E4" i="12"/>
  <c r="D4" i="12"/>
  <c r="C4" i="12"/>
  <c r="B4" i="12"/>
  <c r="P4" i="12" s="1"/>
  <c r="Q1" i="12"/>
  <c r="L32" i="11"/>
  <c r="K32" i="11"/>
  <c r="J32" i="11"/>
  <c r="I32" i="11"/>
  <c r="H32" i="11"/>
  <c r="G32" i="11"/>
  <c r="F32" i="11"/>
  <c r="E32" i="11"/>
  <c r="D32" i="11"/>
  <c r="C32" i="11"/>
  <c r="B32" i="11"/>
  <c r="P31" i="11"/>
  <c r="Q31" i="11" s="1"/>
  <c r="R31" i="11" s="1"/>
  <c r="S31" i="11" s="1"/>
  <c r="T31" i="11" s="1"/>
  <c r="U31" i="11" s="1"/>
  <c r="V31" i="11" s="1"/>
  <c r="W31" i="11" s="1"/>
  <c r="X31" i="11" s="1"/>
  <c r="Y31" i="11" s="1"/>
  <c r="Z31" i="11" s="1"/>
  <c r="AA31" i="11" s="1"/>
  <c r="P30" i="11"/>
  <c r="Q30" i="11" s="1"/>
  <c r="R30" i="11" s="1"/>
  <c r="S30" i="11" s="1"/>
  <c r="T30" i="11" s="1"/>
  <c r="U30" i="11" s="1"/>
  <c r="V30" i="11" s="1"/>
  <c r="W30" i="11" s="1"/>
  <c r="X30" i="11" s="1"/>
  <c r="Y30" i="11" s="1"/>
  <c r="Z30" i="11" s="1"/>
  <c r="AA30" i="11" s="1"/>
  <c r="N30" i="11"/>
  <c r="P29" i="1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N29" i="11"/>
  <c r="P28" i="1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N28" i="11"/>
  <c r="P27" i="1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N27" i="11"/>
  <c r="P26" i="1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N26" i="11"/>
  <c r="P25" i="1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N25" i="11"/>
  <c r="P24" i="11"/>
  <c r="Q24" i="11" s="1"/>
  <c r="R24" i="11" s="1"/>
  <c r="S24" i="11" s="1"/>
  <c r="T24" i="11" s="1"/>
  <c r="U24" i="11" s="1"/>
  <c r="V24" i="11" s="1"/>
  <c r="W24" i="11" s="1"/>
  <c r="X24" i="11" s="1"/>
  <c r="Y24" i="11" s="1"/>
  <c r="Z24" i="11" s="1"/>
  <c r="AA24" i="11" s="1"/>
  <c r="N24" i="11"/>
  <c r="P23" i="11"/>
  <c r="Q23" i="11" s="1"/>
  <c r="R23" i="11" s="1"/>
  <c r="S23" i="11" s="1"/>
  <c r="T23" i="11" s="1"/>
  <c r="U23" i="11" s="1"/>
  <c r="V23" i="11" s="1"/>
  <c r="W23" i="11" s="1"/>
  <c r="X23" i="11" s="1"/>
  <c r="Y23" i="11" s="1"/>
  <c r="Z23" i="11" s="1"/>
  <c r="AA23" i="11" s="1"/>
  <c r="N23" i="11"/>
  <c r="P22" i="11"/>
  <c r="Q22" i="11" s="1"/>
  <c r="R22" i="11" s="1"/>
  <c r="S22" i="11" s="1"/>
  <c r="T22" i="11" s="1"/>
  <c r="U22" i="11" s="1"/>
  <c r="V22" i="11" s="1"/>
  <c r="W22" i="11" s="1"/>
  <c r="X22" i="11" s="1"/>
  <c r="Y22" i="11" s="1"/>
  <c r="Z22" i="11" s="1"/>
  <c r="AA22" i="11" s="1"/>
  <c r="N22" i="11"/>
  <c r="P21" i="1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N21" i="11"/>
  <c r="P20" i="1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N20" i="11"/>
  <c r="P19" i="1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N19" i="11"/>
  <c r="P18" i="1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N18" i="11"/>
  <c r="P17" i="1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N17" i="11"/>
  <c r="P16" i="1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N16" i="11"/>
  <c r="P15" i="1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N15" i="11"/>
  <c r="P14" i="1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N14" i="11"/>
  <c r="P13" i="11"/>
  <c r="Q13" i="11" s="1"/>
  <c r="R13" i="11" s="1"/>
  <c r="S13" i="11" s="1"/>
  <c r="T13" i="11" s="1"/>
  <c r="U13" i="11" s="1"/>
  <c r="V13" i="11" s="1"/>
  <c r="W13" i="11" s="1"/>
  <c r="X13" i="11" s="1"/>
  <c r="Y13" i="11" s="1"/>
  <c r="Z13" i="11" s="1"/>
  <c r="AA13" i="11" s="1"/>
  <c r="N13" i="11"/>
  <c r="P12" i="11"/>
  <c r="Q12" i="11" s="1"/>
  <c r="R12" i="11" s="1"/>
  <c r="S12" i="11" s="1"/>
  <c r="T12" i="11" s="1"/>
  <c r="U12" i="11" s="1"/>
  <c r="V12" i="11" s="1"/>
  <c r="W12" i="11" s="1"/>
  <c r="X12" i="11" s="1"/>
  <c r="Y12" i="11" s="1"/>
  <c r="Z12" i="11" s="1"/>
  <c r="AA12" i="11" s="1"/>
  <c r="N12" i="11"/>
  <c r="P11" i="1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N11" i="11"/>
  <c r="P10" i="11"/>
  <c r="N10" i="11"/>
  <c r="P9" i="1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N9" i="11"/>
  <c r="P8" i="11"/>
  <c r="Q8" i="11" s="1"/>
  <c r="N8" i="11"/>
  <c r="P7" i="1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N7" i="11"/>
  <c r="P6" i="1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N6" i="11"/>
  <c r="P5" i="1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N5" i="11"/>
  <c r="P4" i="11"/>
  <c r="Q4" i="11" s="1"/>
  <c r="R4" i="11" s="1"/>
  <c r="S4" i="11" s="1"/>
  <c r="L32" i="10"/>
  <c r="K32" i="10"/>
  <c r="J32" i="10"/>
  <c r="I32" i="10"/>
  <c r="H32" i="10"/>
  <c r="G32" i="10"/>
  <c r="F32" i="10"/>
  <c r="E32" i="10"/>
  <c r="D32" i="10"/>
  <c r="C32" i="10"/>
  <c r="B32" i="10"/>
  <c r="P31" i="10"/>
  <c r="Q31" i="10" s="1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N31" i="10"/>
  <c r="P30" i="10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N30" i="10"/>
  <c r="P29" i="10"/>
  <c r="Q29" i="10" s="1"/>
  <c r="R29" i="10" s="1"/>
  <c r="S29" i="10" s="1"/>
  <c r="T29" i="10" s="1"/>
  <c r="U29" i="10" s="1"/>
  <c r="V29" i="10" s="1"/>
  <c r="W29" i="10" s="1"/>
  <c r="X29" i="10" s="1"/>
  <c r="Y29" i="10" s="1"/>
  <c r="Z29" i="10" s="1"/>
  <c r="AA29" i="10" s="1"/>
  <c r="N29" i="10"/>
  <c r="P28" i="10"/>
  <c r="Q28" i="10" s="1"/>
  <c r="R28" i="10" s="1"/>
  <c r="S28" i="10" s="1"/>
  <c r="T28" i="10" s="1"/>
  <c r="U28" i="10" s="1"/>
  <c r="V28" i="10" s="1"/>
  <c r="W28" i="10" s="1"/>
  <c r="X28" i="10" s="1"/>
  <c r="Y28" i="10" s="1"/>
  <c r="Z28" i="10" s="1"/>
  <c r="AA28" i="10" s="1"/>
  <c r="N28" i="10"/>
  <c r="P27" i="10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N27" i="10"/>
  <c r="P26" i="10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N26" i="10"/>
  <c r="Q25" i="10"/>
  <c r="R25" i="10" s="1"/>
  <c r="S25" i="10" s="1"/>
  <c r="T25" i="10" s="1"/>
  <c r="U25" i="10" s="1"/>
  <c r="V25" i="10" s="1"/>
  <c r="W25" i="10" s="1"/>
  <c r="X25" i="10" s="1"/>
  <c r="Y25" i="10" s="1"/>
  <c r="Z25" i="10" s="1"/>
  <c r="AA25" i="10" s="1"/>
  <c r="P25" i="10"/>
  <c r="N25" i="10"/>
  <c r="P24" i="10"/>
  <c r="Q24" i="10" s="1"/>
  <c r="R24" i="10" s="1"/>
  <c r="S24" i="10" s="1"/>
  <c r="T24" i="10" s="1"/>
  <c r="U24" i="10" s="1"/>
  <c r="V24" i="10" s="1"/>
  <c r="W24" i="10" s="1"/>
  <c r="X24" i="10" s="1"/>
  <c r="Y24" i="10" s="1"/>
  <c r="Z24" i="10" s="1"/>
  <c r="AA24" i="10" s="1"/>
  <c r="N24" i="10"/>
  <c r="P23" i="10"/>
  <c r="Q23" i="10" s="1"/>
  <c r="R23" i="10" s="1"/>
  <c r="S23" i="10" s="1"/>
  <c r="T23" i="10" s="1"/>
  <c r="U23" i="10" s="1"/>
  <c r="V23" i="10" s="1"/>
  <c r="W23" i="10" s="1"/>
  <c r="X23" i="10" s="1"/>
  <c r="Y23" i="10" s="1"/>
  <c r="Z23" i="10" s="1"/>
  <c r="AA23" i="10" s="1"/>
  <c r="N23" i="10"/>
  <c r="P22" i="10"/>
  <c r="Q22" i="10" s="1"/>
  <c r="R22" i="10" s="1"/>
  <c r="S22" i="10" s="1"/>
  <c r="T22" i="10" s="1"/>
  <c r="U22" i="10" s="1"/>
  <c r="V22" i="10" s="1"/>
  <c r="W22" i="10" s="1"/>
  <c r="X22" i="10" s="1"/>
  <c r="Y22" i="10" s="1"/>
  <c r="Z22" i="10" s="1"/>
  <c r="AA22" i="10" s="1"/>
  <c r="N22" i="10"/>
  <c r="P21" i="10"/>
  <c r="Q21" i="10" s="1"/>
  <c r="R21" i="10" s="1"/>
  <c r="S21" i="10" s="1"/>
  <c r="T21" i="10" s="1"/>
  <c r="U21" i="10" s="1"/>
  <c r="V21" i="10" s="1"/>
  <c r="W21" i="10" s="1"/>
  <c r="X21" i="10" s="1"/>
  <c r="Y21" i="10" s="1"/>
  <c r="Z21" i="10" s="1"/>
  <c r="AA21" i="10" s="1"/>
  <c r="N21" i="10"/>
  <c r="P20" i="10"/>
  <c r="Q20" i="10" s="1"/>
  <c r="R20" i="10" s="1"/>
  <c r="S20" i="10" s="1"/>
  <c r="T20" i="10" s="1"/>
  <c r="U20" i="10" s="1"/>
  <c r="V20" i="10" s="1"/>
  <c r="W20" i="10" s="1"/>
  <c r="X20" i="10" s="1"/>
  <c r="Y20" i="10" s="1"/>
  <c r="Z20" i="10" s="1"/>
  <c r="AA20" i="10" s="1"/>
  <c r="N20" i="10"/>
  <c r="P19" i="10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N19" i="10"/>
  <c r="P18" i="10"/>
  <c r="Q18" i="10" s="1"/>
  <c r="R18" i="10" s="1"/>
  <c r="S18" i="10" s="1"/>
  <c r="T18" i="10" s="1"/>
  <c r="U18" i="10" s="1"/>
  <c r="V18" i="10" s="1"/>
  <c r="W18" i="10" s="1"/>
  <c r="X18" i="10" s="1"/>
  <c r="Y18" i="10" s="1"/>
  <c r="Z18" i="10" s="1"/>
  <c r="AA18" i="10" s="1"/>
  <c r="N18" i="10"/>
  <c r="P17" i="10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A17" i="10" s="1"/>
  <c r="N17" i="10"/>
  <c r="P16" i="10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N16" i="10"/>
  <c r="P15" i="10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N15" i="10"/>
  <c r="P14" i="10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N14" i="10"/>
  <c r="P13" i="10"/>
  <c r="Q13" i="10" s="1"/>
  <c r="R13" i="10" s="1"/>
  <c r="S13" i="10" s="1"/>
  <c r="T13" i="10" s="1"/>
  <c r="U13" i="10" s="1"/>
  <c r="V13" i="10" s="1"/>
  <c r="W13" i="10" s="1"/>
  <c r="X13" i="10" s="1"/>
  <c r="Y13" i="10" s="1"/>
  <c r="Z13" i="10" s="1"/>
  <c r="AA13" i="10" s="1"/>
  <c r="N13" i="10"/>
  <c r="P12" i="10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N12" i="10"/>
  <c r="P11" i="10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N11" i="10"/>
  <c r="P10" i="10"/>
  <c r="Q10" i="10" s="1"/>
  <c r="R10" i="10" s="1"/>
  <c r="S10" i="10" s="1"/>
  <c r="T10" i="10" s="1"/>
  <c r="U10" i="10" s="1"/>
  <c r="V10" i="10" s="1"/>
  <c r="W10" i="10" s="1"/>
  <c r="X10" i="10" s="1"/>
  <c r="Y10" i="10" s="1"/>
  <c r="Z10" i="10" s="1"/>
  <c r="AA10" i="10" s="1"/>
  <c r="N10" i="10"/>
  <c r="P9" i="10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N9" i="10"/>
  <c r="P8" i="10"/>
  <c r="Q8" i="10" s="1"/>
  <c r="R8" i="10" s="1"/>
  <c r="S8" i="10" s="1"/>
  <c r="T8" i="10" s="1"/>
  <c r="U8" i="10" s="1"/>
  <c r="V8" i="10" s="1"/>
  <c r="W8" i="10" s="1"/>
  <c r="X8" i="10" s="1"/>
  <c r="Y8" i="10" s="1"/>
  <c r="Z8" i="10" s="1"/>
  <c r="AA8" i="10" s="1"/>
  <c r="N8" i="10"/>
  <c r="P7" i="10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N7" i="10"/>
  <c r="P6" i="10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N6" i="10"/>
  <c r="P5" i="10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N5" i="10"/>
  <c r="P4" i="10"/>
  <c r="Q4" i="10" s="1"/>
  <c r="R4" i="10" s="1"/>
  <c r="N4" i="10"/>
  <c r="L32" i="8"/>
  <c r="K32" i="8"/>
  <c r="J32" i="8"/>
  <c r="I32" i="8"/>
  <c r="H32" i="8"/>
  <c r="G32" i="8"/>
  <c r="F32" i="8"/>
  <c r="E32" i="8"/>
  <c r="D32" i="8"/>
  <c r="C32" i="8"/>
  <c r="B32" i="8"/>
  <c r="P31" i="8"/>
  <c r="Q31" i="8" s="1"/>
  <c r="R31" i="8" s="1"/>
  <c r="S31" i="8" s="1"/>
  <c r="T31" i="8" s="1"/>
  <c r="U31" i="8" s="1"/>
  <c r="V31" i="8" s="1"/>
  <c r="W31" i="8" s="1"/>
  <c r="X31" i="8" s="1"/>
  <c r="Y31" i="8" s="1"/>
  <c r="Z31" i="8" s="1"/>
  <c r="AA31" i="8" s="1"/>
  <c r="N31" i="8"/>
  <c r="P30" i="8"/>
  <c r="Q30" i="8" s="1"/>
  <c r="R30" i="8" s="1"/>
  <c r="S30" i="8" s="1"/>
  <c r="T30" i="8" s="1"/>
  <c r="U30" i="8" s="1"/>
  <c r="V30" i="8" s="1"/>
  <c r="W30" i="8" s="1"/>
  <c r="X30" i="8" s="1"/>
  <c r="Y30" i="8" s="1"/>
  <c r="Z30" i="8" s="1"/>
  <c r="AA30" i="8" s="1"/>
  <c r="N30" i="8"/>
  <c r="P29" i="8"/>
  <c r="Q29" i="8" s="1"/>
  <c r="R29" i="8" s="1"/>
  <c r="S29" i="8" s="1"/>
  <c r="T29" i="8" s="1"/>
  <c r="U29" i="8" s="1"/>
  <c r="V29" i="8" s="1"/>
  <c r="W29" i="8" s="1"/>
  <c r="X29" i="8" s="1"/>
  <c r="Y29" i="8" s="1"/>
  <c r="Z29" i="8" s="1"/>
  <c r="AA29" i="8" s="1"/>
  <c r="N29" i="8"/>
  <c r="P28" i="8"/>
  <c r="Q28" i="8" s="1"/>
  <c r="R28" i="8" s="1"/>
  <c r="S28" i="8" s="1"/>
  <c r="T28" i="8" s="1"/>
  <c r="U28" i="8" s="1"/>
  <c r="V28" i="8" s="1"/>
  <c r="W28" i="8" s="1"/>
  <c r="X28" i="8" s="1"/>
  <c r="Y28" i="8" s="1"/>
  <c r="Z28" i="8" s="1"/>
  <c r="AA28" i="8" s="1"/>
  <c r="N28" i="8"/>
  <c r="P27" i="8"/>
  <c r="Q27" i="8" s="1"/>
  <c r="R27" i="8" s="1"/>
  <c r="S27" i="8" s="1"/>
  <c r="T27" i="8" s="1"/>
  <c r="U27" i="8" s="1"/>
  <c r="V27" i="8" s="1"/>
  <c r="W27" i="8" s="1"/>
  <c r="X27" i="8" s="1"/>
  <c r="Y27" i="8" s="1"/>
  <c r="Z27" i="8" s="1"/>
  <c r="AA27" i="8" s="1"/>
  <c r="N27" i="8"/>
  <c r="P26" i="8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N26" i="8"/>
  <c r="P25" i="8"/>
  <c r="Q25" i="8" s="1"/>
  <c r="R25" i="8" s="1"/>
  <c r="S25" i="8" s="1"/>
  <c r="T25" i="8" s="1"/>
  <c r="U25" i="8" s="1"/>
  <c r="V25" i="8" s="1"/>
  <c r="W25" i="8" s="1"/>
  <c r="X25" i="8" s="1"/>
  <c r="Y25" i="8" s="1"/>
  <c r="Z25" i="8" s="1"/>
  <c r="AA25" i="8" s="1"/>
  <c r="N25" i="8"/>
  <c r="P24" i="8"/>
  <c r="Q24" i="8" s="1"/>
  <c r="R24" i="8" s="1"/>
  <c r="S24" i="8" s="1"/>
  <c r="T24" i="8" s="1"/>
  <c r="U24" i="8" s="1"/>
  <c r="V24" i="8" s="1"/>
  <c r="W24" i="8" s="1"/>
  <c r="X24" i="8" s="1"/>
  <c r="Y24" i="8" s="1"/>
  <c r="Z24" i="8" s="1"/>
  <c r="AA24" i="8" s="1"/>
  <c r="N24" i="8"/>
  <c r="P23" i="8"/>
  <c r="Q23" i="8" s="1"/>
  <c r="R23" i="8" s="1"/>
  <c r="S23" i="8" s="1"/>
  <c r="T23" i="8" s="1"/>
  <c r="U23" i="8" s="1"/>
  <c r="V23" i="8" s="1"/>
  <c r="W23" i="8" s="1"/>
  <c r="X23" i="8" s="1"/>
  <c r="Y23" i="8" s="1"/>
  <c r="Z23" i="8" s="1"/>
  <c r="AA23" i="8" s="1"/>
  <c r="N23" i="8"/>
  <c r="P22" i="8"/>
  <c r="Q22" i="8" s="1"/>
  <c r="R22" i="8" s="1"/>
  <c r="S22" i="8" s="1"/>
  <c r="T22" i="8" s="1"/>
  <c r="U22" i="8" s="1"/>
  <c r="V22" i="8" s="1"/>
  <c r="W22" i="8" s="1"/>
  <c r="X22" i="8" s="1"/>
  <c r="Y22" i="8" s="1"/>
  <c r="Z22" i="8" s="1"/>
  <c r="AA22" i="8" s="1"/>
  <c r="N22" i="8"/>
  <c r="P21" i="8"/>
  <c r="Q21" i="8" s="1"/>
  <c r="R21" i="8" s="1"/>
  <c r="S21" i="8" s="1"/>
  <c r="T21" i="8" s="1"/>
  <c r="U21" i="8" s="1"/>
  <c r="V21" i="8" s="1"/>
  <c r="W21" i="8" s="1"/>
  <c r="X21" i="8" s="1"/>
  <c r="Y21" i="8" s="1"/>
  <c r="Z21" i="8" s="1"/>
  <c r="AA21" i="8" s="1"/>
  <c r="N21" i="8"/>
  <c r="P20" i="8"/>
  <c r="Q20" i="8" s="1"/>
  <c r="R20" i="8" s="1"/>
  <c r="S20" i="8" s="1"/>
  <c r="T20" i="8" s="1"/>
  <c r="U20" i="8" s="1"/>
  <c r="V20" i="8" s="1"/>
  <c r="W20" i="8" s="1"/>
  <c r="X20" i="8" s="1"/>
  <c r="Y20" i="8" s="1"/>
  <c r="Z20" i="8" s="1"/>
  <c r="AA20" i="8" s="1"/>
  <c r="N20" i="8"/>
  <c r="P19" i="8"/>
  <c r="Q19" i="8" s="1"/>
  <c r="R19" i="8" s="1"/>
  <c r="S19" i="8" s="1"/>
  <c r="T19" i="8" s="1"/>
  <c r="U19" i="8" s="1"/>
  <c r="V19" i="8" s="1"/>
  <c r="W19" i="8" s="1"/>
  <c r="X19" i="8" s="1"/>
  <c r="Y19" i="8" s="1"/>
  <c r="Z19" i="8" s="1"/>
  <c r="AA19" i="8" s="1"/>
  <c r="N19" i="8"/>
  <c r="P18" i="8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N18" i="8"/>
  <c r="P17" i="8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N17" i="8"/>
  <c r="P16" i="8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N16" i="8"/>
  <c r="P15" i="8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N15" i="8"/>
  <c r="P14" i="8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N14" i="8"/>
  <c r="P13" i="8"/>
  <c r="Q13" i="8" s="1"/>
  <c r="R13" i="8" s="1"/>
  <c r="S13" i="8" s="1"/>
  <c r="T13" i="8" s="1"/>
  <c r="U13" i="8" s="1"/>
  <c r="V13" i="8" s="1"/>
  <c r="W13" i="8" s="1"/>
  <c r="X13" i="8" s="1"/>
  <c r="Y13" i="8" s="1"/>
  <c r="Z13" i="8" s="1"/>
  <c r="AA13" i="8" s="1"/>
  <c r="N13" i="8"/>
  <c r="P12" i="8"/>
  <c r="Q12" i="8" s="1"/>
  <c r="R12" i="8" s="1"/>
  <c r="S12" i="8" s="1"/>
  <c r="T12" i="8" s="1"/>
  <c r="U12" i="8" s="1"/>
  <c r="V12" i="8" s="1"/>
  <c r="W12" i="8" s="1"/>
  <c r="X12" i="8" s="1"/>
  <c r="Y12" i="8" s="1"/>
  <c r="Z12" i="8" s="1"/>
  <c r="AA12" i="8" s="1"/>
  <c r="N12" i="8"/>
  <c r="P11" i="8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N11" i="8"/>
  <c r="P10" i="8"/>
  <c r="Q10" i="8" s="1"/>
  <c r="R10" i="8" s="1"/>
  <c r="S10" i="8" s="1"/>
  <c r="T10" i="8" s="1"/>
  <c r="U10" i="8" s="1"/>
  <c r="V10" i="8" s="1"/>
  <c r="W10" i="8" s="1"/>
  <c r="X10" i="8" s="1"/>
  <c r="Y10" i="8" s="1"/>
  <c r="Z10" i="8" s="1"/>
  <c r="AA10" i="8" s="1"/>
  <c r="N10" i="8"/>
  <c r="P9" i="8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N9" i="8"/>
  <c r="P8" i="8"/>
  <c r="Q8" i="8" s="1"/>
  <c r="R8" i="8" s="1"/>
  <c r="S8" i="8" s="1"/>
  <c r="T8" i="8" s="1"/>
  <c r="U8" i="8" s="1"/>
  <c r="V8" i="8" s="1"/>
  <c r="W8" i="8" s="1"/>
  <c r="X8" i="8" s="1"/>
  <c r="Y8" i="8" s="1"/>
  <c r="Z8" i="8" s="1"/>
  <c r="AA8" i="8" s="1"/>
  <c r="N8" i="8"/>
  <c r="P7" i="8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N7" i="8"/>
  <c r="P6" i="8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N6" i="8"/>
  <c r="P5" i="8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N5" i="8"/>
  <c r="P4" i="8"/>
  <c r="N4" i="8"/>
  <c r="Q31" i="7"/>
  <c r="R31" i="7" s="1"/>
  <c r="S31" i="7" s="1"/>
  <c r="T31" i="7" s="1"/>
  <c r="U31" i="7" s="1"/>
  <c r="V31" i="7" s="1"/>
  <c r="W31" i="7" s="1"/>
  <c r="X31" i="7" s="1"/>
  <c r="Y31" i="7" s="1"/>
  <c r="Z31" i="7" s="1"/>
  <c r="AA31" i="7" s="1"/>
  <c r="AB31" i="7" s="1"/>
  <c r="Q30" i="7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AB30" i="7" s="1"/>
  <c r="N30" i="7"/>
  <c r="Q29" i="7"/>
  <c r="R29" i="7" s="1"/>
  <c r="S29" i="7" s="1"/>
  <c r="T29" i="7" s="1"/>
  <c r="U29" i="7" s="1"/>
  <c r="V29" i="7" s="1"/>
  <c r="W29" i="7" s="1"/>
  <c r="X29" i="7" s="1"/>
  <c r="Y29" i="7" s="1"/>
  <c r="Z29" i="7" s="1"/>
  <c r="AA29" i="7" s="1"/>
  <c r="AB29" i="7" s="1"/>
  <c r="N29" i="7"/>
  <c r="Q28" i="7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N28" i="7"/>
  <c r="Q27" i="7"/>
  <c r="R27" i="7" s="1"/>
  <c r="S27" i="7" s="1"/>
  <c r="T27" i="7" s="1"/>
  <c r="U27" i="7" s="1"/>
  <c r="V27" i="7" s="1"/>
  <c r="W27" i="7" s="1"/>
  <c r="X27" i="7" s="1"/>
  <c r="Y27" i="7" s="1"/>
  <c r="Z27" i="7" s="1"/>
  <c r="AA27" i="7" s="1"/>
  <c r="AB27" i="7" s="1"/>
  <c r="N27" i="7"/>
  <c r="Q26" i="7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N26" i="7"/>
  <c r="Q25" i="7"/>
  <c r="R25" i="7" s="1"/>
  <c r="S25" i="7" s="1"/>
  <c r="T25" i="7" s="1"/>
  <c r="U25" i="7" s="1"/>
  <c r="V25" i="7" s="1"/>
  <c r="W25" i="7" s="1"/>
  <c r="X25" i="7" s="1"/>
  <c r="Y25" i="7" s="1"/>
  <c r="Z25" i="7" s="1"/>
  <c r="AA25" i="7" s="1"/>
  <c r="AB25" i="7" s="1"/>
  <c r="N25" i="7"/>
  <c r="Q24" i="7"/>
  <c r="R24" i="7" s="1"/>
  <c r="S24" i="7" s="1"/>
  <c r="T24" i="7" s="1"/>
  <c r="U24" i="7" s="1"/>
  <c r="V24" i="7" s="1"/>
  <c r="W24" i="7" s="1"/>
  <c r="X24" i="7" s="1"/>
  <c r="Y24" i="7" s="1"/>
  <c r="Z24" i="7" s="1"/>
  <c r="AA24" i="7" s="1"/>
  <c r="AB24" i="7" s="1"/>
  <c r="N24" i="7"/>
  <c r="Q23" i="7"/>
  <c r="R23" i="7" s="1"/>
  <c r="S23" i="7" s="1"/>
  <c r="T23" i="7" s="1"/>
  <c r="U23" i="7" s="1"/>
  <c r="V23" i="7" s="1"/>
  <c r="W23" i="7" s="1"/>
  <c r="X23" i="7" s="1"/>
  <c r="Y23" i="7" s="1"/>
  <c r="Z23" i="7" s="1"/>
  <c r="AA23" i="7" s="1"/>
  <c r="AB23" i="7" s="1"/>
  <c r="N23" i="7"/>
  <c r="Q22" i="7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N22" i="7"/>
  <c r="Q21" i="7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N21" i="7"/>
  <c r="Q20" i="7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N20" i="7"/>
  <c r="Q19" i="7"/>
  <c r="R19" i="7" s="1"/>
  <c r="S19" i="7" s="1"/>
  <c r="T19" i="7" s="1"/>
  <c r="U19" i="7" s="1"/>
  <c r="V19" i="7" s="1"/>
  <c r="W19" i="7" s="1"/>
  <c r="X19" i="7" s="1"/>
  <c r="Y19" i="7" s="1"/>
  <c r="Z19" i="7" s="1"/>
  <c r="AA19" i="7" s="1"/>
  <c r="AB19" i="7" s="1"/>
  <c r="N19" i="7"/>
  <c r="Q18" i="7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N18" i="7"/>
  <c r="Q17" i="7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N17" i="7"/>
  <c r="Q16" i="7"/>
  <c r="R16" i="7" s="1"/>
  <c r="S16" i="7" s="1"/>
  <c r="T16" i="7" s="1"/>
  <c r="U16" i="7" s="1"/>
  <c r="V16" i="7" s="1"/>
  <c r="W16" i="7" s="1"/>
  <c r="X16" i="7" s="1"/>
  <c r="Y16" i="7" s="1"/>
  <c r="Z16" i="7" s="1"/>
  <c r="AA16" i="7" s="1"/>
  <c r="AB16" i="7" s="1"/>
  <c r="N16" i="7"/>
  <c r="Q15" i="7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N15" i="7"/>
  <c r="Q14" i="7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N14" i="7"/>
  <c r="Q13" i="7"/>
  <c r="R13" i="7" s="1"/>
  <c r="S13" i="7" s="1"/>
  <c r="T13" i="7" s="1"/>
  <c r="U13" i="7" s="1"/>
  <c r="V13" i="7" s="1"/>
  <c r="W13" i="7" s="1"/>
  <c r="X13" i="7" s="1"/>
  <c r="Y13" i="7" s="1"/>
  <c r="Z13" i="7" s="1"/>
  <c r="AA13" i="7" s="1"/>
  <c r="AB13" i="7" s="1"/>
  <c r="N13" i="7"/>
  <c r="Q12" i="7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N12" i="7"/>
  <c r="Q11" i="7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N11" i="7"/>
  <c r="Q10" i="7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N10" i="7"/>
  <c r="Q9" i="7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N9" i="7"/>
  <c r="Q8" i="7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N8" i="7"/>
  <c r="Q7" i="7"/>
  <c r="Q6" i="7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Q5" i="7"/>
  <c r="R5" i="7" s="1"/>
  <c r="G33" i="6"/>
  <c r="F33" i="6"/>
  <c r="C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N32" i="11" l="1"/>
  <c r="N32" i="10"/>
  <c r="N32" i="8"/>
  <c r="N32" i="7"/>
  <c r="Q4" i="12"/>
  <c r="R4" i="12" s="1"/>
  <c r="S4" i="12" s="1"/>
  <c r="T4" i="12" s="1"/>
  <c r="Q6" i="12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Q7" i="12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Q8" i="12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Q10" i="12"/>
  <c r="R10" i="12" s="1"/>
  <c r="S10" i="12" s="1"/>
  <c r="T10" i="12" s="1"/>
  <c r="U10" i="12" s="1"/>
  <c r="V10" i="12" s="1"/>
  <c r="W10" i="12" s="1"/>
  <c r="X10" i="12" s="1"/>
  <c r="Y10" i="12" s="1"/>
  <c r="Z10" i="12" s="1"/>
  <c r="AA10" i="12" s="1"/>
  <c r="AB10" i="12" s="1"/>
  <c r="Q12" i="12"/>
  <c r="R12" i="12" s="1"/>
  <c r="S12" i="12" s="1"/>
  <c r="T12" i="12" s="1"/>
  <c r="U12" i="12" s="1"/>
  <c r="V12" i="12" s="1"/>
  <c r="W12" i="12" s="1"/>
  <c r="X12" i="12" s="1"/>
  <c r="Y12" i="12" s="1"/>
  <c r="Z12" i="12" s="1"/>
  <c r="AA12" i="12" s="1"/>
  <c r="AB12" i="12" s="1"/>
  <c r="Q29" i="12"/>
  <c r="R29" i="12" s="1"/>
  <c r="S29" i="12" s="1"/>
  <c r="T29" i="12" s="1"/>
  <c r="U29" i="12" s="1"/>
  <c r="V29" i="12" s="1"/>
  <c r="W29" i="12" s="1"/>
  <c r="X29" i="12" s="1"/>
  <c r="Y29" i="12" s="1"/>
  <c r="Z29" i="12" s="1"/>
  <c r="AA29" i="12" s="1"/>
  <c r="AB29" i="12" s="1"/>
  <c r="Q30" i="12"/>
  <c r="R30" i="12" s="1"/>
  <c r="S30" i="12" s="1"/>
  <c r="T30" i="12" s="1"/>
  <c r="U30" i="12" s="1"/>
  <c r="V30" i="12" s="1"/>
  <c r="W30" i="12" s="1"/>
  <c r="X30" i="12" s="1"/>
  <c r="Y30" i="12" s="1"/>
  <c r="Z30" i="12" s="1"/>
  <c r="AA30" i="12" s="1"/>
  <c r="AB30" i="12" s="1"/>
  <c r="Q31" i="12"/>
  <c r="R31" i="12" s="1"/>
  <c r="S31" i="12" s="1"/>
  <c r="T31" i="12" s="1"/>
  <c r="U31" i="12" s="1"/>
  <c r="V31" i="12" s="1"/>
  <c r="W31" i="12" s="1"/>
  <c r="X31" i="12" s="1"/>
  <c r="Y31" i="12" s="1"/>
  <c r="Z31" i="12" s="1"/>
  <c r="AA31" i="12" s="1"/>
  <c r="AB31" i="12" s="1"/>
  <c r="N5" i="12"/>
  <c r="J32" i="12"/>
  <c r="Q11" i="12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AB11" i="12" s="1"/>
  <c r="Q13" i="12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Q14" i="12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Q15" i="12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Q16" i="12"/>
  <c r="R16" i="12" s="1"/>
  <c r="S16" i="12" s="1"/>
  <c r="T16" i="12" s="1"/>
  <c r="U16" i="12" s="1"/>
  <c r="V16" i="12" s="1"/>
  <c r="W16" i="12" s="1"/>
  <c r="X16" i="12" s="1"/>
  <c r="Y16" i="12" s="1"/>
  <c r="Z16" i="12" s="1"/>
  <c r="AA16" i="12" s="1"/>
  <c r="AB16" i="12" s="1"/>
  <c r="N17" i="12"/>
  <c r="P17" i="12"/>
  <c r="Q17" i="12" s="1"/>
  <c r="R17" i="12" s="1"/>
  <c r="S17" i="12" s="1"/>
  <c r="T17" i="12" s="1"/>
  <c r="U17" i="12" s="1"/>
  <c r="V17" i="12" s="1"/>
  <c r="W17" i="12" s="1"/>
  <c r="X17" i="12" s="1"/>
  <c r="Y17" i="12" s="1"/>
  <c r="Z17" i="12" s="1"/>
  <c r="AA17" i="12" s="1"/>
  <c r="AB17" i="12" s="1"/>
  <c r="Q18" i="12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Q19" i="12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AB19" i="12" s="1"/>
  <c r="Q20" i="12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AB20" i="12" s="1"/>
  <c r="N21" i="12"/>
  <c r="Q23" i="12"/>
  <c r="R23" i="12" s="1"/>
  <c r="S23" i="12" s="1"/>
  <c r="T23" i="12" s="1"/>
  <c r="U23" i="12" s="1"/>
  <c r="V23" i="12" s="1"/>
  <c r="W23" i="12" s="1"/>
  <c r="X23" i="12" s="1"/>
  <c r="Y23" i="12" s="1"/>
  <c r="Z23" i="12" s="1"/>
  <c r="AA23" i="12" s="1"/>
  <c r="AB23" i="12" s="1"/>
  <c r="Q24" i="12"/>
  <c r="R24" i="12" s="1"/>
  <c r="S24" i="12" s="1"/>
  <c r="T24" i="12" s="1"/>
  <c r="U24" i="12" s="1"/>
  <c r="V24" i="12" s="1"/>
  <c r="W24" i="12" s="1"/>
  <c r="X24" i="12" s="1"/>
  <c r="Y24" i="12" s="1"/>
  <c r="Z24" i="12" s="1"/>
  <c r="AA24" i="12" s="1"/>
  <c r="AB24" i="12" s="1"/>
  <c r="Q25" i="12"/>
  <c r="R25" i="12" s="1"/>
  <c r="S25" i="12" s="1"/>
  <c r="T25" i="12" s="1"/>
  <c r="U25" i="12" s="1"/>
  <c r="V25" i="12" s="1"/>
  <c r="W25" i="12" s="1"/>
  <c r="X25" i="12" s="1"/>
  <c r="Y25" i="12" s="1"/>
  <c r="Z25" i="12" s="1"/>
  <c r="AA25" i="12" s="1"/>
  <c r="AB25" i="12" s="1"/>
  <c r="Q26" i="12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Q27" i="12"/>
  <c r="R27" i="12" s="1"/>
  <c r="S27" i="12" s="1"/>
  <c r="T27" i="12" s="1"/>
  <c r="U27" i="12" s="1"/>
  <c r="V27" i="12" s="1"/>
  <c r="W27" i="12" s="1"/>
  <c r="X27" i="12" s="1"/>
  <c r="Y27" i="12" s="1"/>
  <c r="Z27" i="12" s="1"/>
  <c r="AA27" i="12" s="1"/>
  <c r="AB27" i="12" s="1"/>
  <c r="N28" i="12"/>
  <c r="P28" i="12"/>
  <c r="Q28" i="12" s="1"/>
  <c r="R28" i="12" s="1"/>
  <c r="S28" i="12" s="1"/>
  <c r="T28" i="12" s="1"/>
  <c r="U28" i="12" s="1"/>
  <c r="V28" i="12" s="1"/>
  <c r="W28" i="12" s="1"/>
  <c r="X28" i="12" s="1"/>
  <c r="Y28" i="12" s="1"/>
  <c r="Z28" i="12" s="1"/>
  <c r="AA28" i="12" s="1"/>
  <c r="AB28" i="12" s="1"/>
  <c r="Q5" i="12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P21" i="12"/>
  <c r="Q21" i="12" s="1"/>
  <c r="R21" i="12" s="1"/>
  <c r="S21" i="12" s="1"/>
  <c r="T21" i="12" s="1"/>
  <c r="U21" i="12" s="1"/>
  <c r="V21" i="12" s="1"/>
  <c r="W21" i="12" s="1"/>
  <c r="X21" i="12" s="1"/>
  <c r="Y21" i="12" s="1"/>
  <c r="Z21" i="12" s="1"/>
  <c r="AA21" i="12" s="1"/>
  <c r="AB21" i="12" s="1"/>
  <c r="F32" i="12"/>
  <c r="N13" i="12"/>
  <c r="I32" i="12"/>
  <c r="N6" i="12"/>
  <c r="N24" i="12"/>
  <c r="N4" i="12"/>
  <c r="N25" i="12"/>
  <c r="N23" i="12"/>
  <c r="N18" i="12"/>
  <c r="K32" i="12"/>
  <c r="N19" i="12"/>
  <c r="N16" i="12"/>
  <c r="L32" i="12"/>
  <c r="N31" i="12"/>
  <c r="N22" i="12"/>
  <c r="D32" i="12"/>
  <c r="B32" i="12"/>
  <c r="P9" i="12"/>
  <c r="M32" i="12"/>
  <c r="N29" i="12"/>
  <c r="P22" i="12"/>
  <c r="Q22" i="12" s="1"/>
  <c r="R22" i="12" s="1"/>
  <c r="S22" i="12" s="1"/>
  <c r="T22" i="12" s="1"/>
  <c r="U22" i="12" s="1"/>
  <c r="V22" i="12" s="1"/>
  <c r="W22" i="12" s="1"/>
  <c r="X22" i="12" s="1"/>
  <c r="Y22" i="12" s="1"/>
  <c r="Z22" i="12" s="1"/>
  <c r="AA22" i="12" s="1"/>
  <c r="AB22" i="12" s="1"/>
  <c r="N11" i="12"/>
  <c r="Q32" i="7"/>
  <c r="H33" i="6"/>
  <c r="B33" i="6"/>
  <c r="S5" i="7"/>
  <c r="T4" i="11"/>
  <c r="R8" i="11"/>
  <c r="P32" i="8"/>
  <c r="Q32" i="10"/>
  <c r="N7" i="12"/>
  <c r="E32" i="12"/>
  <c r="S4" i="10"/>
  <c r="R32" i="10"/>
  <c r="R7" i="7"/>
  <c r="S7" i="7" s="1"/>
  <c r="T7" i="7" s="1"/>
  <c r="U7" i="7" s="1"/>
  <c r="V7" i="7" s="1"/>
  <c r="W7" i="7" s="1"/>
  <c r="X7" i="7" s="1"/>
  <c r="Y7" i="7" s="1"/>
  <c r="Z7" i="7" s="1"/>
  <c r="AA7" i="7" s="1"/>
  <c r="AB7" i="7" s="1"/>
  <c r="N20" i="12"/>
  <c r="N27" i="12"/>
  <c r="N12" i="12"/>
  <c r="N30" i="12"/>
  <c r="Q4" i="8"/>
  <c r="P32" i="10"/>
  <c r="Q10" i="1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P32" i="11"/>
  <c r="N10" i="12"/>
  <c r="G32" i="12"/>
  <c r="H32" i="12"/>
  <c r="N8" i="12"/>
  <c r="N15" i="12"/>
  <c r="N26" i="12"/>
  <c r="N9" i="12"/>
  <c r="C32" i="12"/>
  <c r="N14" i="12"/>
  <c r="P32" i="12" l="1"/>
  <c r="N32" i="12"/>
  <c r="Q9" i="12"/>
  <c r="R32" i="7"/>
  <c r="S8" i="11"/>
  <c r="R32" i="11"/>
  <c r="Q32" i="11"/>
  <c r="S32" i="10"/>
  <c r="T4" i="10"/>
  <c r="U4" i="11"/>
  <c r="Q32" i="8"/>
  <c r="R4" i="8"/>
  <c r="S32" i="7"/>
  <c r="T5" i="7"/>
  <c r="U4" i="12"/>
  <c r="R9" i="12" l="1"/>
  <c r="Q32" i="12"/>
  <c r="T32" i="7"/>
  <c r="U5" i="7"/>
  <c r="V4" i="11"/>
  <c r="T32" i="10"/>
  <c r="U4" i="10"/>
  <c r="R32" i="8"/>
  <c r="S4" i="8"/>
  <c r="V4" i="12"/>
  <c r="T8" i="11"/>
  <c r="S32" i="11"/>
  <c r="S9" i="12" l="1"/>
  <c r="R32" i="12"/>
  <c r="U32" i="7"/>
  <c r="V5" i="7"/>
  <c r="U8" i="11"/>
  <c r="T32" i="11"/>
  <c r="U32" i="10"/>
  <c r="V4" i="10"/>
  <c r="W4" i="11"/>
  <c r="W4" i="12"/>
  <c r="S32" i="8"/>
  <c r="T4" i="8"/>
  <c r="T9" i="12" l="1"/>
  <c r="S32" i="12"/>
  <c r="X4" i="12"/>
  <c r="T32" i="8"/>
  <c r="U4" i="8"/>
  <c r="X4" i="11"/>
  <c r="V32" i="10"/>
  <c r="W4" i="10"/>
  <c r="V8" i="11"/>
  <c r="U32" i="11"/>
  <c r="V32" i="7"/>
  <c r="W5" i="7"/>
  <c r="U9" i="12" l="1"/>
  <c r="T32" i="12"/>
  <c r="V4" i="8"/>
  <c r="U32" i="8"/>
  <c r="Y4" i="12"/>
  <c r="X5" i="7"/>
  <c r="W32" i="7"/>
  <c r="X4" i="10"/>
  <c r="W32" i="10"/>
  <c r="Y4" i="11"/>
  <c r="W8" i="11"/>
  <c r="V32" i="11"/>
  <c r="V9" i="12" l="1"/>
  <c r="U32" i="12"/>
  <c r="Z4" i="11"/>
  <c r="Y4" i="10"/>
  <c r="X32" i="10"/>
  <c r="X32" i="7"/>
  <c r="Y5" i="7"/>
  <c r="Z4" i="12"/>
  <c r="X8" i="11"/>
  <c r="W32" i="11"/>
  <c r="W4" i="8"/>
  <c r="V32" i="8"/>
  <c r="W9" i="12" l="1"/>
  <c r="V32" i="12"/>
  <c r="Y8" i="11"/>
  <c r="X32" i="11"/>
  <c r="W32" i="8"/>
  <c r="X4" i="8"/>
  <c r="AA4" i="12"/>
  <c r="Y32" i="10"/>
  <c r="Z4" i="10"/>
  <c r="Z5" i="7"/>
  <c r="Y32" i="7"/>
  <c r="AA4" i="11"/>
  <c r="AB4" i="12" l="1"/>
  <c r="X9" i="12"/>
  <c r="W32" i="12"/>
  <c r="Z32" i="7"/>
  <c r="AA5" i="7"/>
  <c r="Z32" i="10"/>
  <c r="AA4" i="10"/>
  <c r="AA32" i="10" s="1"/>
  <c r="X32" i="8"/>
  <c r="Y4" i="8"/>
  <c r="Z8" i="11"/>
  <c r="Y32" i="11"/>
  <c r="Y9" i="12" l="1"/>
  <c r="X32" i="12"/>
  <c r="Y32" i="8"/>
  <c r="Z4" i="8"/>
  <c r="AA8" i="11"/>
  <c r="AA32" i="11" s="1"/>
  <c r="Z32" i="11"/>
  <c r="AB5" i="7"/>
  <c r="AB32" i="7" s="1"/>
  <c r="AA32" i="7"/>
  <c r="Z9" i="12" l="1"/>
  <c r="Y32" i="12"/>
  <c r="Z32" i="8"/>
  <c r="AA4" i="8"/>
  <c r="AA32" i="8" s="1"/>
  <c r="AA9" i="12" l="1"/>
  <c r="AA32" i="12" s="1"/>
  <c r="Z32" i="12"/>
  <c r="AB32" i="12" l="1"/>
  <c r="AB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อุมาภรณ์ สุคันธมาลย์</author>
  </authors>
  <commentList>
    <comment ref="A30" authorId="0" shapeId="0" xr:uid="{B541F09C-2295-41F7-B6CF-17CD206BC497}">
      <text>
        <r>
          <rPr>
            <sz val="8"/>
            <color indexed="81"/>
            <rFont val="Tahoma"/>
            <family val="2"/>
          </rPr>
          <t>ปริมาณน้ำขายได้เงิน ประกอบด้วย
- ปริมาณน้ำผ่านมาตรผู้ใช้น้ำ
- ปริมาณน้ำผ่านมาตรท่อธาร
-ปริมาณน้ำผ่านเครื่องประปาหยอดเหรียญ
-ปริมาณน้ำที่ใช้ล้างและทดสอบท่อใหม่(คิดเงินจากผู้รับจ้าง</t>
        </r>
      </text>
    </comment>
    <comment ref="A31" authorId="0" shapeId="0" xr:uid="{764529DD-4DA8-4335-9014-0FE89E6991D5}">
      <text>
        <r>
          <rPr>
            <sz val="8"/>
            <color indexed="81"/>
            <rFont val="Tahoma"/>
            <family val="2"/>
          </rPr>
          <t xml:space="preserve">-ปริมาณน้ำที่จ่ายเพื่อสาธารณประโยชน์
-ปริมาณที่ใช้ในการดับเพลิง
</t>
        </r>
      </text>
    </comment>
    <comment ref="A32" authorId="0" shapeId="0" xr:uid="{34E2ADB0-931F-4B0F-9024-B7AE205CFA9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-ปริมาณน้ำ Blowoff ในระบบจำหน่าย</t>
        </r>
      </text>
    </comment>
    <comment ref="A34" authorId="0" shapeId="0" xr:uid="{38147BF0-35A7-4F73-BA51-069FFB3C179E}">
      <text>
        <r>
          <rPr>
            <sz val="8"/>
            <color indexed="81"/>
            <rFont val="Tahoma"/>
            <family val="2"/>
          </rPr>
          <t>ปริมาณน้ำที่จ่ายเข้าสู่ระบบจ่ายน้ำ โดยอ่านจากมาตรวัดน้ำหลัก</t>
        </r>
      </text>
    </comment>
    <comment ref="A104" authorId="1" shapeId="0" xr:uid="{27CB1B97-20E9-4B4D-AC08-9E3AD77770AF}">
      <text>
        <r>
          <rPr>
            <b/>
            <sz val="9"/>
            <color indexed="81"/>
            <rFont val="Tahoma"/>
            <family val="2"/>
          </rPr>
          <t>อุมาภรณ์ สุคันธมาลย์:</t>
        </r>
        <r>
          <rPr>
            <sz val="9"/>
            <color indexed="81"/>
            <rFont val="Tahoma"/>
            <family val="2"/>
          </rPr>
          <t xml:space="preserve">
เพิ่มตามรหัสบัญชี กบช. ลว.29 ก.ย.2564</t>
        </r>
      </text>
    </comment>
    <comment ref="B300" authorId="1" shapeId="0" xr:uid="{192F97B3-2F3F-4E74-829D-3D76F95ACE73}">
      <text>
        <r>
          <rPr>
            <b/>
            <sz val="9"/>
            <color indexed="81"/>
            <rFont val="Tahoma"/>
            <family val="2"/>
          </rPr>
          <t>อุมาภรณ์ สุคันธมาลย์:</t>
        </r>
        <r>
          <rPr>
            <sz val="9"/>
            <color indexed="81"/>
            <rFont val="Tahoma"/>
            <family val="2"/>
          </rPr>
          <t xml:space="preserve">
ใช้สูตรแยก
มี 2 หมวด </t>
        </r>
      </text>
    </comment>
    <comment ref="B331" authorId="1" shapeId="0" xr:uid="{0F9FA778-E86E-42B3-8F83-630F2909E02D}">
      <text>
        <r>
          <rPr>
            <b/>
            <sz val="9"/>
            <color indexed="81"/>
            <rFont val="Tahoma"/>
            <family val="2"/>
          </rPr>
          <t>อุมาภรณ์ สุคันธมาลย์:</t>
        </r>
        <r>
          <rPr>
            <sz val="9"/>
            <color indexed="81"/>
            <rFont val="Tahoma"/>
            <family val="2"/>
          </rPr>
          <t xml:space="preserve">
อยู่หมวดรายได้ ใส่เครื่องหมายติดลบ
</t>
        </r>
      </text>
    </comment>
    <comment ref="B332" authorId="1" shapeId="0" xr:uid="{3EFF287C-A722-492B-9722-CED0E991EBFE}">
      <text>
        <r>
          <rPr>
            <b/>
            <sz val="9"/>
            <color indexed="81"/>
            <rFont val="Tahoma"/>
            <family val="2"/>
          </rPr>
          <t>อุมาภรณ์ สุคันธมาลย์:</t>
        </r>
        <r>
          <rPr>
            <sz val="9"/>
            <color indexed="81"/>
            <rFont val="Tahoma"/>
            <family val="2"/>
          </rPr>
          <t xml:space="preserve">
ใช้สูตรแยก
มี 2 หมวด</t>
        </r>
      </text>
    </comment>
    <comment ref="A407" authorId="1" shapeId="0" xr:uid="{4B59B332-A41A-4A37-8556-E4064B6532C1}">
      <text>
        <r>
          <rPr>
            <b/>
            <sz val="9"/>
            <color indexed="81"/>
            <rFont val="Tahoma"/>
            <family val="2"/>
          </rPr>
          <t>อุมาภรณ์ สุคันธมาลย์:</t>
        </r>
        <r>
          <rPr>
            <sz val="9"/>
            <color indexed="81"/>
            <rFont val="Tahoma"/>
            <family val="2"/>
          </rPr>
          <t xml:space="preserve">
ยกเลิก
</t>
        </r>
      </text>
    </comment>
    <comment ref="A414" authorId="0" shapeId="0" xr:uid="{79D0B8ED-FC3A-43C8-B7D4-DEE97EFBF66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รายได้รวม =(รายได้จากการดำเนินงาน+ รายได้ไม่เกี่ยวกับการดำเนินงาน+รายได้เงินอุดหนุนจากรัฐบาลตัดบัญชี)/น้ำจำหน่าย</t>
        </r>
      </text>
    </comment>
    <comment ref="A415" authorId="0" shapeId="0" xr:uid="{AD98435C-857A-452F-81D6-827E525519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คชจ.รวม =  (ค่าใช้จ่ายดำเนินงาน+ค่าใช้จ่ายไม่เกี่ยวกับการดำเนินงาน+ปรับปรุงบัญชีค่าใช้จ่ายตามมาตรฐาน IFRS+ค่าเสื่อมราคาและขาดทุนตัดจำหน่าย+ โบนัสจ่าย)/น้ำจำหน่าย</t>
        </r>
      </text>
    </comment>
    <comment ref="A416" authorId="0" shapeId="0" xr:uid="{804CE504-95CB-43D8-87FE-19517AC74A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=(รายได้รวม - คชจ.รวม)/น้ำจำหน่าย</t>
        </r>
      </text>
    </comment>
  </commentList>
</comments>
</file>

<file path=xl/sharedStrings.xml><?xml version="1.0" encoding="utf-8"?>
<sst xmlns="http://schemas.openxmlformats.org/spreadsheetml/2006/main" count="1736" uniqueCount="629">
  <si>
    <t>รายการ</t>
  </si>
  <si>
    <t>หน่วย</t>
  </si>
  <si>
    <t>รวม</t>
  </si>
  <si>
    <t>1. จำนวนผู้ใช้น้ำ</t>
  </si>
  <si>
    <t xml:space="preserve">     ผู้ใช้น้ำต้นงวด</t>
  </si>
  <si>
    <t>ราย</t>
  </si>
  <si>
    <t>1.1   จำนวนผู้ใช้น้ำเพิ่ม (1.1.1+1.1.2)</t>
  </si>
  <si>
    <t xml:space="preserve"> 1.1.1.1 เพิ่มปกติ (ไม่รวมงานวางท่อขยายเขตฯ เข้าซอย และรับโอน)</t>
  </si>
  <si>
    <t xml:space="preserve"> 1.1.1.2 เพิ่มจากโครงการขยายเขตจำหน่ายน้ำ(โครงการขยายเขตฯ)</t>
  </si>
  <si>
    <t xml:space="preserve"> 1.1.1.3  เพิ่มจากโครงการเข้าซอย</t>
  </si>
  <si>
    <t>1.1.2  เพิ่มจากการรับโอนประปา</t>
  </si>
  <si>
    <t>1.1.3 เพิ่มจากการเปลี่ยนขนาดมาตร</t>
  </si>
  <si>
    <t>1.1.4 เพิ่มย้ายหน่วยงาน</t>
  </si>
  <si>
    <t>1.1.5 เพิ่มอื่น ๆ</t>
  </si>
  <si>
    <t>รวมผู้ใช้น้ำเพิ่ม (ข้อ 1.1.1 + ข้อ 1.1.2  ถึง 1.1.5)</t>
  </si>
  <si>
    <t>1.2  จำนวนผู้ใช้น้ำลด</t>
  </si>
  <si>
    <t xml:space="preserve">           1.2.1 เลิกถาวร</t>
  </si>
  <si>
    <t xml:space="preserve">           1.2.2 เลิกสัญญาโดย กปภ.</t>
  </si>
  <si>
    <t xml:space="preserve">           1.2.3 ลดจากการเปลี่ยนขนาดมาตร</t>
  </si>
  <si>
    <t xml:space="preserve">           1.2.4 ลดจากการย้ายหน่วยงาน</t>
  </si>
  <si>
    <t xml:space="preserve">           1.2.5 เลิกอื่นๆ </t>
  </si>
  <si>
    <t>รวมผู้ใช้น้ำลด (ผลบวกข้อ 1.2.1  ถึง 1.2.5)</t>
  </si>
  <si>
    <t xml:space="preserve">     ผู้ใช้น้ำปลายงวด</t>
  </si>
  <si>
    <t xml:space="preserve">     อัตราการเพิ่มผู้ใช้น้ำ (ปกติ)</t>
  </si>
  <si>
    <t xml:space="preserve">     อัตราการเพิ่มผู้ใช้น้ำ (รวมรับโอน)</t>
  </si>
  <si>
    <t>2. การผลิตและการจำหน่ายน้ำ</t>
  </si>
  <si>
    <t>2.1 ปริมาณน้ำจำหน่าย</t>
  </si>
  <si>
    <t>ลบ.ม.</t>
  </si>
  <si>
    <t>2.2 ปริมาณน้ำจ่ายฟรี</t>
  </si>
  <si>
    <t>2.3 ปริมาณน้ำ Blow Off</t>
  </si>
  <si>
    <t>2.4 ปริมาณน้ำจ่ายจริง</t>
  </si>
  <si>
    <t>2.5 ปริมาณน้ำจ่ายจริงสุทธิ</t>
  </si>
  <si>
    <t>2.6 ปริมาณน้ำผลิตจริง</t>
  </si>
  <si>
    <t>2.7 ปริมาณน้ำผลิตสุทธิ</t>
  </si>
  <si>
    <t xml:space="preserve">     ปริมาณน้ำสูญเสียในระบบจ่าย (2.5 - 2.1 - 2.2 - 2.3)</t>
  </si>
  <si>
    <t xml:space="preserve">     ปริมาณน้ำสูญเสียทั้งหมด</t>
  </si>
  <si>
    <t xml:space="preserve">     อัตราการสูญเสีย (ในระบบจ่าย)</t>
  </si>
  <si>
    <t>%</t>
  </si>
  <si>
    <t xml:space="preserve">     อัตราการสูญเสียทั้งหมด</t>
  </si>
  <si>
    <t xml:space="preserve">     อัตราการใช้น้ำ</t>
  </si>
  <si>
    <t>ลบ.ม./ราย/วัน</t>
  </si>
  <si>
    <t>จำนวนวันต่อเดือน</t>
  </si>
  <si>
    <t>วัน</t>
  </si>
  <si>
    <t xml:space="preserve">    ปริมาณน้ำดิบสูบ</t>
  </si>
  <si>
    <t xml:space="preserve">    ราคาน้ำดิบซื้อ</t>
  </si>
  <si>
    <t>บาท/ลบ.ม.</t>
  </si>
  <si>
    <t xml:space="preserve">    ปริมาณน้ำซื้อเอกชน</t>
  </si>
  <si>
    <t xml:space="preserve">     ราคาน้ำซื้อเอกชน</t>
  </si>
  <si>
    <t xml:space="preserve">    สารเคมี</t>
  </si>
  <si>
    <t>พัน ก.ก.</t>
  </si>
  <si>
    <t>สารส้ม</t>
  </si>
  <si>
    <t>ปูนคลอรีน</t>
  </si>
  <si>
    <t>แก๊สคลอรีน</t>
  </si>
  <si>
    <t>ปูนขาว</t>
  </si>
  <si>
    <t>PACl</t>
  </si>
  <si>
    <t>Polymer</t>
  </si>
  <si>
    <t>Activate</t>
  </si>
  <si>
    <t>โซดาแอช</t>
  </si>
  <si>
    <t>ฟลูออไรด์</t>
  </si>
  <si>
    <t>อื่น ๆ</t>
  </si>
  <si>
    <t xml:space="preserve">  หน่วยไฟฟ้า</t>
  </si>
  <si>
    <t>พันหน่วย</t>
  </si>
  <si>
    <t>ระบบผลิต</t>
  </si>
  <si>
    <t>ระบบจำหน่าย</t>
  </si>
  <si>
    <t>สำนักงาน</t>
  </si>
  <si>
    <t>3. รายได้จากการดำเนินงาน</t>
  </si>
  <si>
    <t xml:space="preserve">    รายได้จากการดำเนินการ</t>
  </si>
  <si>
    <t>บาท</t>
  </si>
  <si>
    <t>รายได้จากการจำหน่ายน้ำ(ผ่านมาตร+ท่อธาร+หยอดเหรียญ-ส่วนลดค่าน้ำ)</t>
  </si>
  <si>
    <t>รายได้ค่าน้ำผ่านมาตร</t>
  </si>
  <si>
    <t>รายได้ค่าน้ำผ่านมาตร - ที่อยู่อาศัยและอื่นๆ</t>
  </si>
  <si>
    <t>รายได้ค่าน้ำผ่านมาตร - ธุรกิจขนาดเล็ก</t>
  </si>
  <si>
    <t>รายได้ค่าน้ำผ่านมาตร - อุตสาหกรรมและธุรกิจขนาดใหญ่</t>
  </si>
  <si>
    <t>รายได้ค่าน้ำผ่านมาตร - ราชการ</t>
  </si>
  <si>
    <t>รายได้ค่าน้ำผ่านมาตร -  รัฐวิสาหกิจ</t>
  </si>
  <si>
    <t>รายได้ค่าน้ำท่อธาร</t>
  </si>
  <si>
    <t>รายได้ค่าขายน้ำท่อธาร</t>
  </si>
  <si>
    <t>รายได้จากการขายน้ำประปาสำหรับการทดสอบท่อ</t>
  </si>
  <si>
    <t>รายได้ค่าน้ำหยอดเหรียญ</t>
  </si>
  <si>
    <t>รายได้ค่าน้ำประปาหยอดเหรียญ</t>
  </si>
  <si>
    <t>ส่วนลดค่าน้ำผ่านมาตร</t>
  </si>
  <si>
    <t>ส่วนลดค่าน้ำผ่านมาตร - ที่อยู่อาศัยและอื่นๆ</t>
  </si>
  <si>
    <t>ส่วนลดค่าน้ำผ่านมาตร - ธุรกิจขนาดเล็ก</t>
  </si>
  <si>
    <t>ส่วนลดค่าน้ำผ่านมาตร - ราชการ</t>
  </si>
  <si>
    <t>ส่วนลดค่าน้ำผ่านมาตร -  รัฐวิสาหกิจ</t>
  </si>
  <si>
    <t>ส่วนลดค่าน้ำประสบภัยธรรมชาติ</t>
  </si>
  <si>
    <t>ส่วนลดค่าน้ำประสบภัยธรรมชาติ - 
ที่อยู่อาศัยและอื่นๆ</t>
  </si>
  <si>
    <t>ส่วนลดค่าน้ำประสบภัยธรรมชาติ - 
ธุรกิจขนาดเล็ก</t>
  </si>
  <si>
    <t>ส่วนลดค่าน้ำประสบภัยธรรมชาติ - 
อุตสาหกรรม และ ธุรกิจใหญ่</t>
  </si>
  <si>
    <t>ส่วนลดค่าน้ำประสบภัยธรรมชาติ - 
ราชการ</t>
  </si>
  <si>
    <t>ส่วนลดค่าน้ำประสบภัยธรรมชาติ - 
รัฐวิสาหกิจ</t>
  </si>
  <si>
    <t>รายได้ค่าบริการ</t>
  </si>
  <si>
    <t>รายได้ค่าบริการทั่วไป</t>
  </si>
  <si>
    <t>รายได้ค่าบริการอื่นๆ</t>
  </si>
  <si>
    <t>รายได้จากการขยายเขตจำหน่ายน้ำตัดบัญชี</t>
  </si>
  <si>
    <t>รายได้ค่าติดตั้งมาตรวัดน้ำ-เอกชน ตัดบัญชี</t>
  </si>
  <si>
    <t>รายได้ค่าติดตั้งมาตรวัดน้ำ-ราชการ ตัดบัญชี</t>
  </si>
  <si>
    <t>รายได้ค่าวางท่อขยายเขตจำหน่ายน้ำ-เอกชน ตัดบัญชี</t>
  </si>
  <si>
    <t>รายได้ค่าวางท่อขยายเขตจำหน่ายน้ำ-ราชการ ตัดบัญชี</t>
  </si>
  <si>
    <t>รายได้จากการรับโอนครุภัณฑ์-เอกชน ตัดบัญชี</t>
  </si>
  <si>
    <t>รายได้จากการรับโอนครุภัณฑ์-ราชการ ตัดบัญชี</t>
  </si>
  <si>
    <t>รายได้จากการรับโอนสิ่งก่อสร้าง-เอกชน ตัดบัญชี</t>
  </si>
  <si>
    <t>รายได้จากการรับโอนสิ่งก่อสร้าง-ราชการ ตัดบัญชี</t>
  </si>
  <si>
    <t>รายได้จากการรับบริจาคจากรัฐบาล</t>
  </si>
  <si>
    <t>รายได้จากสินทรัพย์รับบริจาคภาคเอกชนตัดบัญชี</t>
  </si>
  <si>
    <t>รายได้เงินสมทบจากหน่วยงานราชการตัดบัญชี</t>
  </si>
  <si>
    <t>4. ค่าใช้จ่ายจาการดำเนินงาน</t>
  </si>
  <si>
    <t>4.1 เงินเดือนและค่าจ้างประจำ</t>
  </si>
  <si>
    <t>เงินเดือนและค่าจ้างประจำ</t>
  </si>
  <si>
    <t xml:space="preserve"> - จำนวนพนักงานและลูกจ้างประจำ</t>
  </si>
  <si>
    <t>คน</t>
  </si>
  <si>
    <t>4.2 ค่าจ้างชั่วคราว</t>
  </si>
  <si>
    <t>ค่าจ้างชั่วคราว-รายเดือน</t>
  </si>
  <si>
    <t xml:space="preserve"> - จำนวนลูกจ้างชั่วคราว-รายเดือน</t>
  </si>
  <si>
    <t>4.3 ค่าตอบแทนและสวัสดิการพนักงาน</t>
  </si>
  <si>
    <t>ค่าล่วงเวลา</t>
  </si>
  <si>
    <t>เงินชดเชยสาเหตุออกจากงาน</t>
  </si>
  <si>
    <t>ค่าตอบแทนอื่นที่จ่ายให้พนักงาน</t>
  </si>
  <si>
    <t>ค่ารักษาพยาบาล</t>
  </si>
  <si>
    <t>ค่าเบี้ยประกันภัยพนักงาน</t>
  </si>
  <si>
    <t>เงินทดแทน</t>
  </si>
  <si>
    <t>เงินช่วยเหลือ</t>
  </si>
  <si>
    <t>เงินสมทบกองทุนสำรองเลี้ยงชีพ</t>
  </si>
  <si>
    <t>เงินสมทบกองทุนสงเคราะห์</t>
  </si>
  <si>
    <t>ค่าสวัสดิการอื่นๆ</t>
  </si>
  <si>
    <t>ต้นทุนบริการ-ผลประโยชน์พนักงานระยะยาว</t>
  </si>
  <si>
    <t>ต้นทุนดอกเบี้ย-ผลประโยชน์พนักงานระยะยาว</t>
  </si>
  <si>
    <t>ผลต่างจากการประมาณการภาระผูกพันผลประโยชน์กับจ่ายจริง</t>
  </si>
  <si>
    <t>กำไรขาดทุนจากประมาณการตามหลักคณิตฯ-ระยะยาวอื่น</t>
  </si>
  <si>
    <t>ส่วนต่างภาระบำเหน็จกับเงินกองทุนสงเคราะห์</t>
  </si>
  <si>
    <t>ค่าวัสดุการผลิตและค่าไฟฟ้า (4.4+4.5+4.6+4.7)</t>
  </si>
  <si>
    <t>4.4 วัสดุการผลิต</t>
  </si>
  <si>
    <t>ค่าวัสดุการผลิตใช้ไป</t>
  </si>
  <si>
    <t>ผลต่างทางด้านราคาจากการสั่งซื้อตปท.-ผลิต</t>
  </si>
  <si>
    <t>4.5 ค่าซื้อน้ำดิบ</t>
  </si>
  <si>
    <t>ค่าซื้อน้ำดิบ</t>
  </si>
  <si>
    <t>ค่าอนุรักษ์น้ำบาดาล</t>
  </si>
  <si>
    <t>ค่าซื้อน้ำดิบจากเอกชน</t>
  </si>
  <si>
    <t>4.5.1 ค่าน้ำโอนระหว่างกัน</t>
  </si>
  <si>
    <t>ค่าน้ำโอนระหว่างกัน</t>
  </si>
  <si>
    <t>4.6 ค่าซื้อน้ำประปา</t>
  </si>
  <si>
    <t>ส่วนลดรับ-ค่าซื้อน้ำ</t>
  </si>
  <si>
    <t>ค่าซื้อน้ำประปา</t>
  </si>
  <si>
    <t>4.7 ค่าไฟฟ้า</t>
  </si>
  <si>
    <t>ค่าไฟฟ้า-ระบบผลิต</t>
  </si>
  <si>
    <t>ค่าไฟฟ้า - ระบบจำหน่าย</t>
  </si>
  <si>
    <t>ค่าไฟฟ้า-สำนักงาน</t>
  </si>
  <si>
    <t>4.8 วัสดุดำเนินการและซ่อมบำรุง</t>
  </si>
  <si>
    <t>ค่าวัสดุวิเคราะห์น้ำและอื่นๆ</t>
  </si>
  <si>
    <t>ค่าซ่อมแซมสิ่งก่อสร้าง</t>
  </si>
  <si>
    <t>ค่าซ่อมแซมเครื่องจักรกล</t>
  </si>
  <si>
    <t>ค่าซ่อมแซมระบบไฟฟ้า</t>
  </si>
  <si>
    <t>ค่าวัสดุดำเนินการใช้ไปในการจำหน่าย</t>
  </si>
  <si>
    <t>ผลต่างทางด้านราคาจากการสั่งซื้อ-จำหน่าย</t>
  </si>
  <si>
    <t>ค่าซ่อมแซมบำรุงประปา</t>
  </si>
  <si>
    <t>ค่าซ่อมแซมสิ่งก่อสร้าง - ระบบจำหน่าย</t>
  </si>
  <si>
    <t>ค่าซ่อมแซมเครื่องจักรกล - ระบบจำหน่าย</t>
  </si>
  <si>
    <t>ค่าซ่อมแซมระบบไฟฟ้า - ระบบจำหน่าย</t>
  </si>
  <si>
    <t>ค่าซ่อมบำรุง-ยานพาหนะ</t>
  </si>
  <si>
    <t>4.9 น้ำมันเชื้อเพลิงและหล่อลื่น</t>
  </si>
  <si>
    <t>ค่าน้ำมันเชื้อเพลิง</t>
  </si>
  <si>
    <t>ค่าน้ำมันเชื้อเพลิง-ระบบจำหน่าย</t>
  </si>
  <si>
    <t>ค่าน้ำมัน</t>
  </si>
  <si>
    <t>4.10 วัสดุสำนักงาน</t>
  </si>
  <si>
    <t>ค่าโฆษณา</t>
  </si>
  <si>
    <t>ค่าประชาสัมพันธ์</t>
  </si>
  <si>
    <t>ค่าภาษีป้าย</t>
  </si>
  <si>
    <t>ค่าเครื่องเขียนแบบพิมพ์</t>
  </si>
  <si>
    <t>ค่าถ่ายเอกสารและพิมพ์เขียว</t>
  </si>
  <si>
    <t>ค่าวัสดุสิ้นเปลืองทั่วไป</t>
  </si>
  <si>
    <t>4.11 ค่าจ้างและบริการ</t>
  </si>
  <si>
    <t>ค่าจ้างเหมาผลิตน้ำ</t>
  </si>
  <si>
    <t>ค่าจ้างเหมาสูบน้ำ</t>
  </si>
  <si>
    <t>ค่าจ้างระวังดูแลรักษาน้ำ</t>
  </si>
  <si>
    <t>ค่าเช่าระบบผลิต</t>
  </si>
  <si>
    <t>ค่าระวางบรรทุกและขนส่ง</t>
  </si>
  <si>
    <t>ค่าจ้างเหมาทดสอบมาตร</t>
  </si>
  <si>
    <t>ค่าจ้างเหมาเก็บเงิน</t>
  </si>
  <si>
    <t>ค่าจ้างเหมาอ่านมาตร</t>
  </si>
  <si>
    <t>ค่าจ้างชั่วคราว</t>
  </si>
  <si>
    <t>ค่าจ้างชั่วคราว-รายวัน</t>
  </si>
  <si>
    <t>ค่าเช่าอาคาร สำนักงาน</t>
  </si>
  <si>
    <t>ค่าเช่าครุภัณฑ์ สำนักงาน</t>
  </si>
  <si>
    <t>ค่าซ่อมแซมอาคาร สำนักงาน</t>
  </si>
  <si>
    <t>ค่าซ่อมแซมครุภัณฑ์</t>
  </si>
  <si>
    <t>ค่าซ่อมแซมเครื่องคอมพิวเตอร์</t>
  </si>
  <si>
    <t>ค่าจ้างพนักงานรักษาความปลอดภัย</t>
  </si>
  <si>
    <t>ค่าจ้างพนักงานทำความสะอาด</t>
  </si>
  <si>
    <t>ค่าจ้างหน่วยงานภายนอกดูแลสำนักงาน อื่นๆ</t>
  </si>
  <si>
    <t>ค่าจ้างหน่วยงานภายนอกดูแลระบบคอมพิวเตอร์</t>
  </si>
  <si>
    <t>ค่าวัสดุดำเนินการใช้ไปในการติดตั้ง</t>
  </si>
  <si>
    <t>วัสดุสิ้นเปลืองใช้ไป</t>
  </si>
  <si>
    <t>ผลต่างทางด้านราคาจากการสั่งซื้อ-ติดตั้ง</t>
  </si>
  <si>
    <t>วัสดุดำเนินการใช้ไปอื่นๆ</t>
  </si>
  <si>
    <t>วัสดุสิ้นเปลืองใช้ไปอื่นๆ</t>
  </si>
  <si>
    <t>ค่าจ้างเหมาอื่นๆ</t>
  </si>
  <si>
    <t>ค่าจ้างเหมา ส/ท ระหว่างก่อสร้าง</t>
  </si>
  <si>
    <t>ค่าจ้างเหมาติดตั้งและวางท่อ</t>
  </si>
  <si>
    <t>ค่าจ้างเหมาสินทรัพย์ระหว่างก่อสร้าง - ส่วนปรับปรุงดอกเบี้ยจ่าย</t>
  </si>
  <si>
    <t>ภาษีมูลค่าเพิ่มที่ กปภ. รับภาระ</t>
  </si>
  <si>
    <t>ค่าน้ำโอน-น้ำดื่ม</t>
  </si>
  <si>
    <t>ค่าไฟฟ้า-น้ำดื่ม</t>
  </si>
  <si>
    <t>วัตถุดิบทางตรงใช้ไปในการผลิตน้ำดื่ม</t>
  </si>
  <si>
    <t>ค่าวัสดุทางอ้อมใช้ไปในการผลิตน้ำดื่ม</t>
  </si>
  <si>
    <t>ค่าแรงงาน-น้ำดื่ม</t>
  </si>
  <si>
    <t>ค่าซ่อมแซมและบำรุงเครื่องจักร-น้ำดื่ม</t>
  </si>
  <si>
    <t>ค่าซ่อมแซมและบำรุงอาคารโรงงาน-น้ำดื่ม</t>
  </si>
  <si>
    <t>ค่าวัสดุสิ้นเปลือง-น้ำดื่ม</t>
  </si>
  <si>
    <t>ค่าวัสดุวิเคราะห์น้ำ-น้ำดื่ม</t>
  </si>
  <si>
    <t>ต้นทุนการผลิตน้ำดื่ม</t>
  </si>
  <si>
    <t>ค่าแรงงาน-ซ่อมมาตรวัดน้ำ</t>
  </si>
  <si>
    <t>วัสดุสิ้นเปลืองใช้ไป-ซ่อมมาตรวัดน้ำ</t>
  </si>
  <si>
    <t>ค่าซ่อมแซมบำรุงรักษาเครื่องจักร-
ซ่อมมาตรวัดน้ำ</t>
  </si>
  <si>
    <t>ค่าซ่อมแซมบำรุงรักษาอาคารโรงงาน-
ซ่อมมาตรวัดน้ำ</t>
  </si>
  <si>
    <t>ค่าซ่อมแซมบำรุงรักษารถยก-ซ่อมมาตรวัดน้ำ</t>
  </si>
  <si>
    <t>ค่าน้ำโอน-ซ่อมมาตรวัดน้ำ</t>
  </si>
  <si>
    <t>ค่าใช้จ่ายอื่นๆ-ซ่อมมาตรวัดน้ำ</t>
  </si>
  <si>
    <t>ต้นทุนการซ่อมมาตรวัดน้ำ</t>
  </si>
  <si>
    <t>ค่าฝึกอบรม</t>
  </si>
  <si>
    <t>ค่าใช้จ่ายในการเดินทาง-ต่างประเทศ</t>
  </si>
  <si>
    <t>ค่าใช้จ่ายในการเดินทาง - ในประเทศ</t>
  </si>
  <si>
    <t>ค่าเช่าที่ดิน</t>
  </si>
  <si>
    <t>ค่าภาษีโรงเรือนและที่ดิน</t>
  </si>
  <si>
    <t>ค่าใช้จ่ายเพื่อสิทธิในการใช้สินทรัพย์</t>
  </si>
  <si>
    <t>ค่าเบี้ยประกันภัย-ยานพาหนะ</t>
  </si>
  <si>
    <t>ค่าเช่ารถยนต์</t>
  </si>
  <si>
    <t>ค่าธรรมเนียมและภาษี</t>
  </si>
  <si>
    <t>ค่าที่ปรึกษา</t>
  </si>
  <si>
    <t>ค่าตอบแทน</t>
  </si>
  <si>
    <t>ค่าใช้จ่ายในการเดินทาง</t>
  </si>
  <si>
    <t>ค่าใช้จ่ายที่เกี่ยวกับรถยนต์</t>
  </si>
  <si>
    <t xml:space="preserve"> ค่ารับรองเฉพาะ</t>
  </si>
  <si>
    <t>ค่าใช้จ่ายอื่นๆเฉพาะ</t>
  </si>
  <si>
    <t>ค่าสอบบัญชี</t>
  </si>
  <si>
    <t>ค่าใช้จ่ายในการเดินทางของผู้สอบบัญชี</t>
  </si>
  <si>
    <t>ค่าทำงานล่วงเวลาของผู้สอบบัญชี</t>
  </si>
  <si>
    <t>เงินสมนาคุณของผู้สอบบัญชี</t>
  </si>
  <si>
    <t>ค่ารับรอง</t>
  </si>
  <si>
    <t>ค่าใช้จ่ายในการประชุม</t>
  </si>
  <si>
    <t>ค่ารับรองประจำตำแหน่งผู้บริหาร</t>
  </si>
  <si>
    <t>ค่าเบี้ยประชุมผู้บริหาร</t>
  </si>
  <si>
    <t>ค่าเบี้ยประชุมกรรมการ</t>
  </si>
  <si>
    <t>ค่าตอบแทนกรรมการ</t>
  </si>
  <si>
    <t>ค่าใช้จ่ายเพื่อสาธารณะประโยชน์ที่จ่ายจากดอกผลกองทุนเงินประกันการใช้น้ำ</t>
  </si>
  <si>
    <t>ค่าใช้จ่ายในการวิจัยและพัฒนา</t>
  </si>
  <si>
    <t>ค่าวัสดุถาวร</t>
  </si>
  <si>
    <t>ขาดทุนจากของเสียเกินปกติ</t>
  </si>
  <si>
    <t>ผลต่างต้นทุนมาตรฐานกับต้นทุนจริง-น้ำดื่ม</t>
  </si>
  <si>
    <t>ผลต่างต้นทุนมาตรฐานกับต้นทุนจริง-มาตรวัดน้ำ</t>
  </si>
  <si>
    <t>ค่าติดตั้งไฟฟ้า-ระบบผลิต</t>
  </si>
  <si>
    <t>ค่าติดตั้งไฟฟ้า - ระบบจำหน่าย</t>
  </si>
  <si>
    <t>ค่าน้ำประปา</t>
  </si>
  <si>
    <t>ค่าติดตั้งไฟฟ้า-สำนักงาน</t>
  </si>
  <si>
    <t>ค่าโทรศัพท์/ค่าโทรสาร-ต่างประเทศ</t>
  </si>
  <si>
    <t>ค่าโทรศัพท์ / ค่าโทรสาร - ในประเทศ</t>
  </si>
  <si>
    <t>ค่าไปรษณียากรและโทรเลข</t>
  </si>
  <si>
    <t>ค่าการสื่อสารอื่นๆ</t>
  </si>
  <si>
    <t>ค่าธรรมเนียมธนาคาร</t>
  </si>
  <si>
    <t>ค่าธรรมเนียมอื่น</t>
  </si>
  <si>
    <t>4.16 หนี้สงสัยจะสูญ</t>
  </si>
  <si>
    <t>หนี้สูญ</t>
  </si>
  <si>
    <t>หนี้สงสัยจะสูญ</t>
  </si>
  <si>
    <t>ปรับปรุงหนี้สงสัยจะสูญ</t>
  </si>
  <si>
    <t xml:space="preserve">   รวมค่าใช้จ่ายในการจากการดำเนินงาน</t>
  </si>
  <si>
    <t xml:space="preserve">   กำไร(ขาดทุน)จากการดำเนินงาน</t>
  </si>
  <si>
    <t xml:space="preserve">     ค่าใช้จ่ายที่ไม่เกี่ยวกับการดำเนินงาน</t>
  </si>
  <si>
    <t>กำไรจากการจำหน่ายสินทรัพย์</t>
  </si>
  <si>
    <t>เงินบริจาคเพื่อสาธารณประโยชน์</t>
  </si>
  <si>
    <t>เงินบริจาคเพื่อการศึกษาและกีฬา</t>
  </si>
  <si>
    <t>เงินสมนาคุณประปาดีเด่น</t>
  </si>
  <si>
    <t>เงินสมนาคุณบุคคลภายนอก</t>
  </si>
  <si>
    <t>รายจ่ายต้องห้าม</t>
  </si>
  <si>
    <t>ขาดทุนจากการจำหน่ายสินทรัพย์</t>
  </si>
  <si>
    <t>ปรับมูลค่าวัสดุคงเหลือ</t>
  </si>
  <si>
    <t>ค่าใช้จ่ายอื่นๆ</t>
  </si>
  <si>
    <t>ขาดทุนจากการปรับราคาวัสดุ</t>
  </si>
  <si>
    <t>ต้นทุนจากการจำหน่ายวัสดุ</t>
  </si>
  <si>
    <t>ปรับมูลค่าเงินประกันการใช้น้ำ</t>
  </si>
  <si>
    <t>ขาดทุนจากสินทรัพย์ถาวรขาดรอสอบข้อเท็จจริง</t>
  </si>
  <si>
    <t>ขาดทุนจากวัสดุขาดรอสอบข้อเท็จจริง</t>
  </si>
  <si>
    <t>ค่าเสียหายจากเงินสดขาดบัญชี</t>
  </si>
  <si>
    <t>ขาดทุน(กำไร)จากการประมาณการหนี้สิน</t>
  </si>
  <si>
    <t>ขาดทุนจากการปรับมูลค่าคงเหลือสินทรัพย์</t>
  </si>
  <si>
    <t>ค่าเสียหายจากเหตุอัคคีภัยและภัยพิบัติ</t>
  </si>
  <si>
    <t>ค่าฝึกอบรมบุคคลภายนอก</t>
  </si>
  <si>
    <t>ค่าวัสดุถาวรรับบริจาค/รับมอบ</t>
  </si>
  <si>
    <t xml:space="preserve">     รายได้ที่ไม่เกี่ยวกับการดำเนินงาน</t>
  </si>
  <si>
    <t>ดอกเบี้ยเงินฝากธนาคาร</t>
  </si>
  <si>
    <t>ดอกเบี้ยเงินกู้พนักงาน</t>
  </si>
  <si>
    <t>ดอกเบี้ยรับตามสัญญาเช่าการเงิน</t>
  </si>
  <si>
    <t>รายได้เงินปันผล</t>
  </si>
  <si>
    <t>รายได้เงินชดเชย-ค่าน้ำขั้นต่ำ</t>
  </si>
  <si>
    <t>รายได้เงินชดเชย-ค่าที่ปรึกษา</t>
  </si>
  <si>
    <t>รายได้เงินชดเชยและค่าปรับ-ส่งมอบน้ำไม่ครบตามสัญญา</t>
  </si>
  <si>
    <t>รายได้จากการจำหน่ายวัสดุ</t>
  </si>
  <si>
    <t>รายได้จากการขายแบบฟอร์ม</t>
  </si>
  <si>
    <t>รายได้จากการขายไฟ/น้ำ/โทรศัพท์</t>
  </si>
  <si>
    <t>รายได้ค่าขายน้ำดิบ</t>
  </si>
  <si>
    <t>รายได้จากการรับบริจาคจากเอกชน</t>
  </si>
  <si>
    <t>รายได้จากการรับบริจาคจากหน่วยงานอื่นๆ</t>
  </si>
  <si>
    <t>รายได้ค่าตอบแทนจากการให้สัมปทาน</t>
  </si>
  <si>
    <t>กำไรจากการกลับรายการขาดทุนจากการด้อยค่า</t>
  </si>
  <si>
    <t>รายได้ค่าปรับและค่าเสียหาย</t>
  </si>
  <si>
    <t>รายได้เบ็ดเตล็ด</t>
  </si>
  <si>
    <t>กำไรจากการปรับราคาวัสดุ</t>
  </si>
  <si>
    <t>ส่วนลดรับอื่น</t>
  </si>
  <si>
    <t>กำไร(ขาดทุน) จากการตัดรายการออกจากบัญชี - FVOCI Option</t>
  </si>
  <si>
    <t>กำไรในเงินลงทุนของบริษัทร่วม</t>
  </si>
  <si>
    <t>ค่าปรับและค่าเสียหายจ่ายคืน</t>
  </si>
  <si>
    <t xml:space="preserve">   กำไร(ขาดทุน)ก่อนหักค่าเสื่อมฯ</t>
  </si>
  <si>
    <t>ค่าเสื่อมราคา-อาคารและสิ่งปลูกสร้าง</t>
  </si>
  <si>
    <t>ค่าเสื่อมราคา-ครุภัณฑ์</t>
  </si>
  <si>
    <t>ค่าตัดจำหน่ายสิทธิการใช้ทรัพย์สิน</t>
  </si>
  <si>
    <t>ค่าตัดจำหน่าย-โปรแกรมคอมพิวเตอร์</t>
  </si>
  <si>
    <t>ค่าตัดจำหน่าย-สินทรัพย์ไม่มีตัวตนภายใต้สัญญาเช่าการเงิน</t>
  </si>
  <si>
    <t>ค่าเสื่อมราคาลดยอดสินทรัพย์ด้อยค่า-อาคารและสิ่งก่อสร้าง</t>
  </si>
  <si>
    <t>ค่าเสื่อมราคาลดยอดสินทรัพย์ด้อยค่า-ครุภัณฑ์</t>
  </si>
  <si>
    <t>ค่าตัดจำหน่ายลดยอดสินทรัพย์ด้อยค่า-สิทธิการใช้ทรัพย์สิน</t>
  </si>
  <si>
    <t>ค่าตัดจำหน่ายลดยอดสินทรัพย์ด้อยค่า-สินทรัพย์ไม่มีตัวตน</t>
  </si>
  <si>
    <t>กำไร(ขาดทุน)หลังหักค่าเสื่อมก่อนดอกเบี้ยจ่าย</t>
  </si>
  <si>
    <t>ดอกเบี้ยจ่าย</t>
  </si>
  <si>
    <t>ค่าธรรมเนียมพันธบัตร</t>
  </si>
  <si>
    <t>ดอกเบี้ยเงินกู้ ธนาคารกรุงไทย</t>
  </si>
  <si>
    <t>ดอกเบี้ยเงินกู้ ธนาคารออมสิน</t>
  </si>
  <si>
    <t>ดอกเบี้ยพันธบัตรการประปาส่วนภูมิภาค</t>
  </si>
  <si>
    <t>ดอกเบี้ยเงินกู้ อื่นๆ</t>
  </si>
  <si>
    <t>ดอกเบี้ยจ่ายภายใต้สัญญาเช่า-สัญญาซื้อน้ำประปา</t>
  </si>
  <si>
    <t>ดอกเบี้ยจ่ายภายใต้สัญญาเช่า-สัญญาซื้อน้ำดิบ</t>
  </si>
  <si>
    <t>ดอกเบี้ยจ่ายภายใต้สัญญาเช่า-สัญญาเช่าสินทรัพย์</t>
  </si>
  <si>
    <t>ดอกเบี้ยเงินกู้ยืม การประปาส่วนภูมิภาค</t>
  </si>
  <si>
    <t>ส่วนปรับปรุงดอกเบี้ยพันธบัตร - ต้นทุนการทำรายการ</t>
  </si>
  <si>
    <t>ส่วนปรับปรุงดอกเบี้ยเงินกู้ยืม - ต้นทุนการทำรายการ</t>
  </si>
  <si>
    <t>โบนัสจ่าย</t>
  </si>
  <si>
    <t>โบนัส</t>
  </si>
  <si>
    <t>ค่าโบนัสกรรมการ</t>
  </si>
  <si>
    <t>รายได้เงินอุดหนุนจากรัฐบาลตัดบัญชี</t>
  </si>
  <si>
    <t>ปรับปรุงบัญชีค่าใช้จ่ายตามมาตรฐาน IFRS</t>
  </si>
  <si>
    <t>กำไร(ขาดทุน)จากการประมาณการหนี้สิน-ค่าน้ำประปาสัญญาเอกชนร่วมลงทุน</t>
  </si>
  <si>
    <t>ปรับมูลค่าค่าซื้อน้ำประปา</t>
  </si>
  <si>
    <t>ปรับมูลค่าค่าซื้อน้ำ - สัญญาซื้อน้ำประปา</t>
  </si>
  <si>
    <t>ปรับมูลค่าค่าซื้อน้ำ - สัญญาซื้อน้ำดิบ</t>
  </si>
  <si>
    <t>ค่าซื้อน้ำประปา-ขั้นต่ำ</t>
  </si>
  <si>
    <t>ค่าซื้อน้ำดิบ-ขั้นต่ำ</t>
  </si>
  <si>
    <t>ค่าซื้อน้ำประปา-ผันแปร</t>
  </si>
  <si>
    <t>ค่าเช่าระบบผลิต-ผันแปร</t>
  </si>
  <si>
    <t>กำไรขาดทุนจากการเปลี่ยนแปลงสัญญาเช่า-สัญญาซื้อน้ำประปา</t>
  </si>
  <si>
    <t>กำไรขาดทุนจากการเปลี่ยนแปลงสัญญาเช่า-สัญญาซื้อน้ำดิบ</t>
  </si>
  <si>
    <t>ขาดทุนจากการปรับมูลค่าและวัสดุล้าสมัย</t>
  </si>
  <si>
    <t>ค่าเสื่อมราคา-สินทรัพย์ภายใต้สัญญาเช่าการเงิน</t>
  </si>
  <si>
    <t>ค่าเสื่อมราคา-อาคารและสิ่งปลูกสร้างภายใต้สัญญาเช่าการเงิน</t>
  </si>
  <si>
    <t>ค่าเสื่อมราคา-ครุภัณฑ์ภายใต้สัญญาเช่าการเงิน</t>
  </si>
  <si>
    <t>ค่าเสื่อมราคา-สิทธิการใช้ที่ดิน</t>
  </si>
  <si>
    <t>ขาดทุนจากการด้อยค่าของสินทรัพย์ถาวรเสื่อมสภาพ</t>
  </si>
  <si>
    <t>ขาดทุนจากการด้อยค่าของสินทรัพย์ถาวร</t>
  </si>
  <si>
    <t>กำไรขาดทุนจากการประมาณการตามหลักคณิตศาสตร์ประกันภัย</t>
  </si>
  <si>
    <t>ดอกเบี้ยจ่าย-ประมาณการหนี้สินค่าน้ำประปาสัญญาเอกชนร่วมลงทุน</t>
  </si>
  <si>
    <t>ดอกเบี้ยจ่ายตามสัญญาเช่าการเงิน</t>
  </si>
  <si>
    <t>ดอกเบี้ยจ่ายจากการประมาณการหนี้สิน-ค่ารื้อถอนอาคารและสิ่งก่อสร้าง</t>
  </si>
  <si>
    <t>ค่าใช้จ่ายที่เกียวกับสัญญาเช่าสินทรัพย์ที่มีมูลค่าต่ำ</t>
  </si>
  <si>
    <t>ค่าใช้จ่ายที่เกี่ยวกับสัญญาเช่าระยะสั้น</t>
  </si>
  <si>
    <t>ค่าใช้จ่ายเกี่ยวกับสัญญาเช่าที่มีลักษณะผันแปร</t>
  </si>
  <si>
    <t>กำไรขาดทุนจากการเปลี่ยนแปลงสัญญาเช่า-สัญญาเช่าสินทรัพย์</t>
  </si>
  <si>
    <t xml:space="preserve">   กำไร(ขาดทุน) สุทธิ</t>
  </si>
  <si>
    <t>5. ยอดหนี้ค่าน้ำค้างชำระ</t>
  </si>
  <si>
    <t xml:space="preserve">      ราชการ   - จำนวนฉบับ</t>
  </si>
  <si>
    <t xml:space="preserve">                      - จำนวนเงิน</t>
  </si>
  <si>
    <t xml:space="preserve">      เอกชน   - จำนวนฉบับ</t>
  </si>
  <si>
    <t>5.1 ยอดค้างชำระ 1 เดือน</t>
  </si>
  <si>
    <t>ฉบับ</t>
  </si>
  <si>
    <t>5.2 ยอดค้างชำระ 2-6 เดือนขึ้นไป</t>
  </si>
  <si>
    <t>5.3 ยอดค้างชำระ &gt;6-24 เดือน</t>
  </si>
  <si>
    <t>5.4 ยอดค้างชำระ &gt;24 เดือนขึ้นไป</t>
  </si>
  <si>
    <t>6. วิเคราะห์อัตราส่วน</t>
  </si>
  <si>
    <t>6.1 สัดส่วนพนักงานต่อผู้ใช้น้ำ 1,000 ราย</t>
  </si>
  <si>
    <t>-</t>
  </si>
  <si>
    <t>6.2 ค่าบุคลากรต่อน้ำจำหน่าย</t>
  </si>
  <si>
    <t>6.3 รายได้จากการจำหน่ายต่อน้ำจำหน่าย</t>
  </si>
  <si>
    <t>6.4 รายได้ค่าติดตั้งและวางท่อ</t>
  </si>
  <si>
    <t>บาท/รายผู้ติดตั้ง</t>
  </si>
  <si>
    <t>6.5 ต้นทุนค่าติดตั้งและวางท่อ</t>
  </si>
  <si>
    <t>6.6 รายได้ค่าบริการทั่วไป</t>
  </si>
  <si>
    <t>บาท/ราย/เดือน</t>
  </si>
  <si>
    <t>6.7 ค่าไฟฟ้ารวมต่อน้ำจำหน่าย</t>
  </si>
  <si>
    <t>6.8 ค่าไฟฟ้าระบบผลิตและจำหน่ายต่อน้ำจำหน่าย</t>
  </si>
  <si>
    <t>6.9 ค่าไฟฟ้าระบบผลิตและจำหน่ายต่อน้ำผลิตจ่ายสุทธิ</t>
  </si>
  <si>
    <t>6.10 ค่าไฟฟ้าระบบผลิตและจำหน่ายต่อน้ำผลิตจริงสุทธิ</t>
  </si>
  <si>
    <t>6.11 รายได้รวมต่อน้ำจำหน่าย</t>
  </si>
  <si>
    <t>6.12 รายจ่ายรวมต่อน้ำจำหน่าย</t>
  </si>
  <si>
    <t>6.13 กำไรสุทธิต่อน้ำจำหน่าย</t>
  </si>
  <si>
    <t xml:space="preserve">6.14 กำไรจากการดำเนินงานต่อหน่วยน้ำจำหน่าย </t>
  </si>
  <si>
    <t>6.15 ค่าใช้จ่ายในการดำเนินงานต่อน้ำจำหน่าย</t>
  </si>
  <si>
    <t>6.16 ค่าใช้จ่ายที่เกี่ยวกับพนักงานต่อรายได้ดำเนินงาน</t>
  </si>
  <si>
    <t>6.17 ค่าใช้จ่ายพนักงานต่อน้ำจำหน่าย</t>
  </si>
  <si>
    <t>6.18 หน่วยไฟฟ้าระบบผลิตและจำหน่ายต่อน้ำผลิตจริงสุทธิ</t>
  </si>
  <si>
    <t>หน่วย/ลบ.ม.</t>
  </si>
  <si>
    <t>6.19 หน่วยไฟฟ้าระบบผลิตและจำหน่ายต่อน้ำผลิตจ่ายสุทธิ</t>
  </si>
  <si>
    <t>6.20 หน่วยไฟฟ้าระบบผลิตและจำหน่ายต่อน้ำจำหน่าย</t>
  </si>
  <si>
    <t>6.21 ค่าวัสดุการผลิตต่อน้ำผลิตจ่าย</t>
  </si>
  <si>
    <t xml:space="preserve">6.22 ค่าเสื่อมราคาต่อน้ำจำหน่าย </t>
  </si>
  <si>
    <t>7. รายการสารเคมี</t>
  </si>
  <si>
    <t>ราคาสารส้ม</t>
  </si>
  <si>
    <t>บาท/ก.ก.</t>
  </si>
  <si>
    <t>ราคาปูนคลอรีน</t>
  </si>
  <si>
    <t>ราคาแก๊สคลอรีน</t>
  </si>
  <si>
    <t>ราคาปูนขาว</t>
  </si>
  <si>
    <t>ราคา PACl</t>
  </si>
  <si>
    <t>ราคา Polymer</t>
  </si>
  <si>
    <t>ราคา Activate</t>
  </si>
  <si>
    <t>ราคาโซดาแอช</t>
  </si>
  <si>
    <t>ราคาฟลูออไรด์</t>
  </si>
  <si>
    <t>ราคาอื่น ๆ</t>
  </si>
  <si>
    <t>รายได้จากรับเงินสมทบครุภัณฑ์-เอกชน ตัดบัญชี</t>
  </si>
  <si>
    <t>รายได้จากรับเงินสมทบครุภัณฑ์-ราชการ ตัดบัญชี</t>
  </si>
  <si>
    <t>รายได้จากรับเงินสมทบสิ่งก่อสร้าง-เอกชน ตัดบัญชี</t>
  </si>
  <si>
    <t>รายได้จากรับเงินสมทบสิ่งก่อสร้าง-ราชการ ตัดบัญชี</t>
  </si>
  <si>
    <t>ค่าซื้อน้ำดิบจากหน่วยงานราชการ-ผันแปร</t>
  </si>
  <si>
    <t>4.17 ค่าใช้จ่ายเกี่ยวกับสัญญาเช่า</t>
  </si>
  <si>
    <t>ส่วนลดค่าน้ำผ่านมาตร - อุตสาหกรรม และ ธุรกิจขนาดใหญ่</t>
  </si>
  <si>
    <t>รายได้เงินชดเชย-จากการดำเนินการตามนโยบายรัฐบาล</t>
  </si>
  <si>
    <t>ส่วนปรับปรับปรุงตราสารหนี้ที่ออ=- FVOCI</t>
  </si>
  <si>
    <t>ค่าเสื่อมราคาและขาดทุนตัดจำหน่าย</t>
  </si>
  <si>
    <t>1.1.1 เพิ่มปกติทั้งหมด (จาก CIS ไม่รวมรับโอน) (1.1.1.1 ถึง 1.1.1.3)</t>
  </si>
  <si>
    <t>เป้าหมาย</t>
  </si>
  <si>
    <t>4.13 ค่าใช้จ่ายในการดำเนินงานอื่น(รวมคชจ.ในการผลิตน้ำดื่ม+คชจ.ซ่อมมาตรวัดน้ำ+ค่าธรรมเนียมการสอบบัญชี+ค่าเบี้ยประชุมกรรมการ)</t>
  </si>
  <si>
    <t>4.14 ค่าใช้จ่ายและค่าติดตั้งสาธารณูปโภค</t>
  </si>
  <si>
    <t>4.15 ค่าธรรมเนียมธนาคารและค่าธรรมเนียมอื่น</t>
  </si>
  <si>
    <t>4-1 ค่าบุคลากร (4.1.1+4.1.2+4.1.3)</t>
  </si>
  <si>
    <t>4-2 ค่าวัสดุดำเนินงานและสำนักงาน (4.8+4.9+4.10)</t>
  </si>
  <si>
    <t>4-3 ค่าใช้สอย (4.11+4.12+4.13+4.14+4.15+4.16+4.17)</t>
  </si>
  <si>
    <t>4.12 ค่าใช้จ่ายในการติดตั้งและวางท่อ</t>
  </si>
  <si>
    <t>กปภ.สาขา
เชียงใหม่(พ)</t>
  </si>
  <si>
    <t>กปภ.สาขา
ฮอด</t>
  </si>
  <si>
    <t>กปภ.สาขา
สันกำแพง</t>
  </si>
  <si>
    <t>กปภ.สาขา
แม่ริม</t>
  </si>
  <si>
    <t>กปภ.สาขา
แม่แตง</t>
  </si>
  <si>
    <t>กปภ.สาขา
ฝาง</t>
  </si>
  <si>
    <t>กปภ.สาขา
แม่ฮ่องสอน</t>
  </si>
  <si>
    <t>กปภ.สาขา
แม่สะเรียง</t>
  </si>
  <si>
    <t>กปภ.สาขา
ลำพูน</t>
  </si>
  <si>
    <t>กปภ.สาขา
บ้านโฮ่ง</t>
  </si>
  <si>
    <t>กปภ.สาขา
ลำปาง</t>
  </si>
  <si>
    <t>กปภ.สาขา
เกาะคา</t>
  </si>
  <si>
    <t>กปภ.สาขา
เถิน</t>
  </si>
  <si>
    <t>กปภ.สาขา
แพร่</t>
  </si>
  <si>
    <t>กปภ.สาขา
เด่นชัย</t>
  </si>
  <si>
    <t>กปภ.สาขา
ร้องกวาง</t>
  </si>
  <si>
    <t>กปภ.สาขา
น่าน</t>
  </si>
  <si>
    <t>กปภ.สาขา
ท่าวังผา</t>
  </si>
  <si>
    <t>กปภ.สาขา
พะเยา</t>
  </si>
  <si>
    <t>กปภ.สาขา
จุน</t>
  </si>
  <si>
    <t>กปภ.สาขา
เชียงราย</t>
  </si>
  <si>
    <t>กปภ.สาขา
พาน</t>
  </si>
  <si>
    <t>กปภ.สาขา
เทิง</t>
  </si>
  <si>
    <t>กปภ.สาขา
เวียงเชียงของ</t>
  </si>
  <si>
    <t>กปภ.สาขา
แม่สาย</t>
  </si>
  <si>
    <t>กปภ.สาขา
แม่ขะจาน</t>
  </si>
  <si>
    <t>กปภ.สาขา
จอมทอง</t>
  </si>
  <si>
    <t>เขต 9</t>
  </si>
  <si>
    <t>กปภ.สาขา</t>
  </si>
  <si>
    <t>ผู้ใช้น้ำเพิ่ม : ราย</t>
  </si>
  <si>
    <t>ปริมาณน้ำจำหน่าย</t>
  </si>
  <si>
    <t>อัตราน้ำสูญเสีย</t>
  </si>
  <si>
    <t>EBIDA</t>
  </si>
  <si>
    <t>รายได้ดำเนินงาน</t>
  </si>
  <si>
    <t>ค่าใช้จ่ายดำเนินงาน</t>
  </si>
  <si>
    <t>เขต</t>
  </si>
  <si>
    <t>เชียงใหม่(พ)</t>
  </si>
  <si>
    <t>ฮอด</t>
  </si>
  <si>
    <t>สันกำแพง</t>
  </si>
  <si>
    <t>แม่ริม</t>
  </si>
  <si>
    <t>แม่แตง</t>
  </si>
  <si>
    <t>ฝาง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</si>
  <si>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</si>
  <si>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</si>
  <si>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</si>
  <si>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</si>
  <si>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</si>
  <si>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</si>
  <si>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</si>
  <si>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</si>
  <si>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</si>
  <si>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</si>
  <si>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</si>
  <si>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</si>
  <si>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</si>
  <si>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</si>
  <si>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</si>
  <si>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</si>
  <si>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</si>
  <si>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</si>
  <si>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</si>
  <si>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</si>
  <si>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จอมทอง</t>
  </si>
  <si>
    <t>หมายเหตุ</t>
  </si>
  <si>
    <t>รายเดือน</t>
  </si>
  <si>
    <t>สะสม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</si>
  <si>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</si>
  <si>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</si>
  <si>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</si>
  <si>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</si>
  <si>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</si>
  <si>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</si>
  <si>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</si>
  <si>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</si>
  <si>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</si>
  <si>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</si>
  <si>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</si>
  <si>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</si>
  <si>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</si>
  <si>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</si>
  <si>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</si>
  <si>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</si>
  <si>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</si>
  <si>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</si>
  <si>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</si>
  <si>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</si>
  <si>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</si>
  <si>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</si>
  <si>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</si>
  <si>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</si>
  <si>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ป.เชียงใหม่</t>
  </si>
  <si>
    <t>ป.ฮอด</t>
  </si>
  <si>
    <t>ป.สันกำแพง</t>
  </si>
  <si>
    <t>ป.แม่ริม</t>
  </si>
  <si>
    <t>ป.แม่แตง</t>
  </si>
  <si>
    <t>ป.ฝาง</t>
  </si>
  <si>
    <t>ป.แม่ฮ่องสอน</t>
  </si>
  <si>
    <t>ป.แม่สะเรียง</t>
  </si>
  <si>
    <t>ป.ลำพูน</t>
  </si>
  <si>
    <t>ป.บ้านโฮ่ง</t>
  </si>
  <si>
    <t>ป.ลำปาง</t>
  </si>
  <si>
    <t>ป.เกาะคา</t>
  </si>
  <si>
    <t>ป.เถิน</t>
  </si>
  <si>
    <t>ป.แพร่</t>
  </si>
  <si>
    <t>ป.เด่นชัย</t>
  </si>
  <si>
    <t>ป.ร้องกวาง</t>
  </si>
  <si>
    <t>ป.น่าน</t>
  </si>
  <si>
    <t>ป.ท่าวังผา</t>
  </si>
  <si>
    <t>ป.พะเยา</t>
  </si>
  <si>
    <t>ป.จุน</t>
  </si>
  <si>
    <t>ป.เชียงราย</t>
  </si>
  <si>
    <t>ป.พาน</t>
  </si>
  <si>
    <t>ป.เทิง</t>
  </si>
  <si>
    <t>ป.เวียงเชียงของ</t>
  </si>
  <si>
    <t>ป.แม่สาย</t>
  </si>
  <si>
    <t>ป.แม่ขะจาน</t>
  </si>
  <si>
    <t>ป.จอมทอง</t>
  </si>
  <si>
    <t>กปภ.ข.9</t>
  </si>
  <si>
    <t>รายเดือน/สะสม</t>
  </si>
  <si>
    <t>อ.น้ำสูญเสีย</t>
  </si>
  <si>
    <t>ปริมาณน้ำสูญเสีย</t>
  </si>
  <si>
    <t>ค่าซื้อน้ำดิบจากเอกชน-ผันแปร</t>
  </si>
  <si>
    <t>ผลการดำเนินงาน ปีงบประมาณ 2565</t>
  </si>
  <si>
    <t>ลำดับ</t>
  </si>
  <si>
    <t>สาขา</t>
  </si>
  <si>
    <t>เกิดจริง</t>
  </si>
  <si>
    <t>เป้าหมาย
ค่าเกณฑ์ 5</t>
  </si>
  <si>
    <t>ค่าเกณฑ์วัด : ราย</t>
  </si>
  <si>
    <t>Minus (-)</t>
  </si>
  <si>
    <t>Plus (+)</t>
  </si>
  <si>
    <t>ปี 2564</t>
  </si>
  <si>
    <t>Interval1</t>
  </si>
  <si>
    <t>Interval2</t>
  </si>
  <si>
    <t>Interval4</t>
  </si>
  <si>
    <t>Interval5</t>
  </si>
  <si>
    <t>ผู้ใช้น้ำเพิ่มปกติ</t>
  </si>
  <si>
    <t>คะแนน</t>
  </si>
  <si>
    <t>ภาพรวม ปี 2565</t>
  </si>
  <si>
    <t>รวม กปภ.ข.9</t>
  </si>
  <si>
    <t>ป.เชียงใหม่ (ชั้นพิเศษ)</t>
  </si>
  <si>
    <r>
      <t>ป.แม่สะเรียง</t>
    </r>
    <r>
      <rPr>
        <b/>
        <vertAlign val="superscript"/>
        <sz val="16"/>
        <rFont val="TH SarabunPSK"/>
        <family val="2"/>
      </rPr>
      <t>/3</t>
    </r>
  </si>
  <si>
    <r>
      <t>ป.บ้านโฮ่ง</t>
    </r>
    <r>
      <rPr>
        <b/>
        <vertAlign val="superscript"/>
        <sz val="16"/>
        <rFont val="TH SarabunPSK"/>
        <family val="2"/>
      </rPr>
      <t>/3</t>
    </r>
  </si>
  <si>
    <r>
      <t>ป.ลำปาง</t>
    </r>
    <r>
      <rPr>
        <b/>
        <vertAlign val="superscript"/>
        <sz val="16"/>
        <rFont val="TH SarabunPSK"/>
        <family val="2"/>
      </rPr>
      <t>/2</t>
    </r>
  </si>
  <si>
    <r>
      <t>ป.เกาะคา</t>
    </r>
    <r>
      <rPr>
        <b/>
        <vertAlign val="superscript"/>
        <sz val="16"/>
        <rFont val="TH SarabunPSK"/>
        <family val="2"/>
      </rPr>
      <t>/2</t>
    </r>
  </si>
  <si>
    <t>1. สาขาที่ เป้าหมาย 65 &gt; แผน 65</t>
  </si>
  <si>
    <t xml:space="preserve">   - ค่าเกณฑ์ 5 =  เป้าหมาย 65</t>
  </si>
  <si>
    <t xml:space="preserve">   - ค่าเกณฑ์ 4 =  interval = (ค่าเกณฑ์ 5 - ค่าเกณฑ์3)/2</t>
  </si>
  <si>
    <t xml:space="preserve">   - ค่าเกณฑ์ 3 = แผนสาขา 65</t>
  </si>
  <si>
    <t xml:space="preserve">   - ค่าเกณฑ์ 2 และค่าเกณฑ์ 1 = interval = เป้าหมาย 65*2%</t>
  </si>
  <si>
    <t>2. สาขาที่ แผน 65 &gt; เป้าหมาย 65</t>
  </si>
  <si>
    <t xml:space="preserve">   - ค่าเกณฑ์ 5 =  แผน 65</t>
  </si>
  <si>
    <t xml:space="preserve">   - ค่าเกณฑ์ 3 = เป้าหมาย 65</t>
  </si>
  <si>
    <t>3. สาขาที่ แผน 65 = เป้าหมาย 65  (แต่ผลการดำเนินงาน ปี 2564 &gt; เป้าหมาย 2565)</t>
  </si>
  <si>
    <t xml:space="preserve">   - ค่าเกณฑ์ 5, 4 =  interval = เป้าหมาย 65*2%</t>
  </si>
  <si>
    <t xml:space="preserve">3. สาขาที่ แผน 65 = เป้าหมาย 65  </t>
  </si>
  <si>
    <t xml:space="preserve">   - ค่าเกณฑ์ 4,3,2,1 = interval = เป้าหมาย 65*2%</t>
  </si>
  <si>
    <t xml:space="preserve"> 2. ค่าใช้จ่ายในเป้าหมาย บางหมวด จะไม่ตรงกับงบประมาณที่ได้รับ (ในการใช้งบประมาณ ให้ยึดตาม กบง.จัดสรร)</t>
  </si>
  <si>
    <t>แผนสาขา</t>
  </si>
  <si>
    <t xml:space="preserve"> (1) จำนวนผู้ใช้น้ำเพิ่มปกติ ทบทวนจากการประชุม 10-11-2564</t>
  </si>
  <si>
    <t>ผลการดำเนินงาน ปีงบประมาณ 2564</t>
  </si>
  <si>
    <t>เป้าหมาย
ข้อตกลง</t>
  </si>
  <si>
    <t>ภาพรวม ปี 2564</t>
  </si>
  <si>
    <t>(2) ปริมาณน้ำจำหน่าย</t>
  </si>
  <si>
    <t>1. ค่าเกณฑ์ 5 = เป้าหมาย 2565</t>
  </si>
  <si>
    <t>3. ค่าเกณฑ์ 3 = เกิดจริง ปี 2564</t>
  </si>
  <si>
    <t>2. ค่าเกณฑ์ 4 =  interval = (ค่าเกณฑ์ 5 - ค่าเกณฑ์3)/2</t>
  </si>
  <si>
    <t>4. ค่าเกณฑ์ 2, 1 = interval = เป้าหมาย 65*2%</t>
  </si>
  <si>
    <t xml:space="preserve">     (3) อัตราน้ำสูญเสีย กปภ.</t>
  </si>
  <si>
    <t>ค่าเกณฑ์วัด : %</t>
  </si>
  <si>
    <t>12 เดือน</t>
  </si>
  <si>
    <t>% น้ำสูญเสีย</t>
  </si>
  <si>
    <t>ภาพรวมเขต</t>
  </si>
  <si>
    <t>26 สาขา</t>
  </si>
  <si>
    <t>เป้าหมายผลการดำเนินงาน ปีงบประมาณ 2565</t>
  </si>
  <si>
    <t>1. ใช้ interval  ปี 2564</t>
  </si>
  <si>
    <t>ลำดับที่</t>
  </si>
  <si>
    <t xml:space="preserve">กำไรจาการดำเนินงาน : ค่าเกณฑ์วัด </t>
  </si>
  <si>
    <t>กำไรจากการดำเนินงาน</t>
  </si>
  <si>
    <t>เป้าหมาย 2564</t>
  </si>
  <si>
    <t>4. กำไรจากการดำเนินงาน (EBITDA)</t>
  </si>
  <si>
    <t>ผลการดำเนินงานเพื่อใช้ในการทำ BSC  ปีงบประมาณ 2565</t>
  </si>
  <si>
    <t>1. ใช้สัดส่วน interval  ปี 2564</t>
  </si>
  <si>
    <t>รายได้</t>
  </si>
  <si>
    <t>ค่าใช้จ่าย</t>
  </si>
  <si>
    <t>แผนสาขา 2565</t>
  </si>
  <si>
    <t>ค่าใช้จ่ายดำเนินงาน 
(ปรับปรุง)</t>
  </si>
  <si>
    <t>กำไร/ขาดทุนจากการดำเนินงาน
(ปรับปรุง)</t>
  </si>
  <si>
    <t>EBIDA (ปรับปรุง)</t>
  </si>
  <si>
    <t>เกิดจริง 2564 (ปรับปรุงน้ำโอน)</t>
  </si>
  <si>
    <t>เป้าหมาย 2565 (ปรับปรุงน้ำโอน)</t>
  </si>
  <si>
    <t>เป้าหมายผู้ใช้น้ำเพิ่ม (รวม)   ปีงบประมาณ 2566</t>
  </si>
  <si>
    <t>เป้าหมายอัตราน้ำสูญเสีย - กองงบประมาณ ปีงบประมาณ 2566</t>
  </si>
  <si>
    <t>เป้าหมายน้ำจำหน่าย - กองงบประมาณ ปีงบประมาณ 2566</t>
  </si>
  <si>
    <t>เป้าหมายรายได้ - กองงบประมาณ ปีงบประมาณ 2566</t>
  </si>
  <si>
    <t>เป้าหมายค่าใช้จ่าย - กองงบประมาณ ปีงบประมาณ 2566</t>
  </si>
  <si>
    <t>เป้าหมายกำไร/ขาดทุนจากการดำเนินงาน - กองงบประมาณ ปีงบประมาณ 2566</t>
  </si>
  <si>
    <t>เป้าหมายปีงบประมาณ 2566</t>
  </si>
  <si>
    <t>เป้าหมาย ปี 2566 - กองงบประมาณ  (KPI หลัก) - ปรับปรุงมูลค่าน้ำโอน</t>
  </si>
  <si>
    <t xml:space="preserve"> 1. ปรับอีกครั้ง บันทึกข้อตกลง กลางปี  - ทบทวนผู้ใช้น้ำจากโครงการเดิมอีกครั้ง, พิจารณาโครงการปี 66 ที่ยกเลิกหรือไม่ได้รับงบประมาณ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</si>
</sst>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_-;\-* #,##0.000_-;_-* &quot;-&quot;??_-;_-@_-"/>
    <numFmt numFmtId="190" formatCode="_(* #,##0_);_(* \(#,##0\);_(* &quot;-&quot;??_);_(@_)"/>
    <numFmt numFmtId="191" formatCode="#,##0.00;[Red]\(#,##0.00\)"/>
    <numFmt numFmtId="192" formatCode="_-* #,##0.000_-;\-* #,##0.000_-;_-* \-??_-;_-@_-"/>
    <numFmt numFmtId="193" formatCode="_-* #,##0_-;\-* #,##0_-;_-* \-??_-;_-@_-"/>
    <numFmt numFmtId="194" formatCode="_-* #,##0.000_-;\-* #,##0.000_-;_-* &quot;-&quot;???_-;_-@_-"/>
    <numFmt numFmtId="195" formatCode="_(* #,##0.000_);_(* \(#,##0.000\);_(* &quot;-&quot;??_);_(@_)"/>
    <numFmt numFmtId="196" formatCode="_-* #,##0.00_-;\-* #,##0.00_-;_-* \-??_-;_-@_-"/>
    <numFmt numFmtId="197" formatCode="#,##0.00_ ;\-#,##0.00\ "/>
    <numFmt numFmtId="198" formatCode="0.000"/>
    <numFmt numFmtId="199" formatCode="t&quot;$&quot;#,##0.00_);[Red]\(t&quot;$&quot;#,##0.00\)"/>
  </numFmts>
  <fonts count="93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4"/>
      <name val="TH SarabunPSK"/>
      <family val="2"/>
    </font>
    <font>
      <b/>
      <sz val="16"/>
      <name val="TH SarabunIT๙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color indexed="18"/>
      <name val="TH SarabunPSK"/>
      <family val="2"/>
    </font>
    <font>
      <b/>
      <sz val="14"/>
      <color indexed="18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CordiaUPC"/>
      <family val="2"/>
      <charset val="22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6"/>
      <color indexed="16"/>
      <name val="TH SarabunPSK"/>
      <family val="2"/>
    </font>
    <font>
      <b/>
      <sz val="14"/>
      <color indexed="16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6"/>
      <color indexed="61"/>
      <name val="TH SarabunPSK"/>
      <family val="2"/>
    </font>
    <font>
      <b/>
      <sz val="14"/>
      <color indexed="61"/>
      <name val="TH SarabunPSK"/>
      <family val="2"/>
    </font>
    <font>
      <sz val="16"/>
      <color indexed="12"/>
      <name val="TH SarabunPSK"/>
      <family val="2"/>
    </font>
    <font>
      <sz val="10"/>
      <name val="Arial"/>
      <family val="2"/>
      <charset val="22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name val="Calibri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0"/>
      <name val="Arial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b/>
      <sz val="18"/>
      <color indexed="8"/>
      <name val="TH SarabunPSK"/>
      <family val="2"/>
    </font>
    <font>
      <b/>
      <sz val="18"/>
      <color rgb="FF0000CC"/>
      <name val="TH SarabunPSK"/>
      <family val="2"/>
    </font>
    <font>
      <b/>
      <sz val="18"/>
      <color rgb="FFC00000"/>
      <name val="TH SarabunPSK"/>
      <family val="2"/>
    </font>
    <font>
      <b/>
      <sz val="14"/>
      <color indexed="8"/>
      <name val="TH SarabunPSK"/>
      <family val="2"/>
    </font>
    <font>
      <b/>
      <sz val="18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vertAlign val="superscript"/>
      <sz val="16"/>
      <name val="TH SarabunPSK"/>
      <family val="2"/>
    </font>
    <font>
      <sz val="11"/>
      <color rgb="FF0000CC"/>
      <name val="Tahoma"/>
      <family val="2"/>
      <charset val="222"/>
      <scheme val="minor"/>
    </font>
    <font>
      <sz val="11"/>
      <color rgb="FFC00000"/>
      <name val="Tahoma"/>
      <family val="2"/>
      <charset val="222"/>
      <scheme val="minor"/>
    </font>
    <font>
      <sz val="11"/>
      <color rgb="FF0000FF"/>
      <name val="Tahoma"/>
      <family val="2"/>
      <charset val="222"/>
      <scheme val="minor"/>
    </font>
    <font>
      <sz val="16"/>
      <color rgb="FF0000CC"/>
      <name val="TH SarabunPSK"/>
      <family val="2"/>
    </font>
    <font>
      <sz val="16"/>
      <color rgb="FFC00000"/>
      <name val="TH SarabunPSK"/>
      <family val="2"/>
    </font>
    <font>
      <sz val="16"/>
      <color rgb="FF0000FF"/>
      <name val="TH SarabunPSK"/>
      <family val="2"/>
    </font>
    <font>
      <sz val="16"/>
      <color rgb="FF0000CC"/>
      <name val="TH SarabunPSK"/>
      <family val="2"/>
      <charset val="222"/>
    </font>
    <font>
      <sz val="16"/>
      <color rgb="FFC00000"/>
      <name val="TH SarabunPSK"/>
      <family val="2"/>
      <charset val="222"/>
    </font>
    <font>
      <sz val="16"/>
      <color rgb="FF0000FF"/>
      <name val="TH SarabunPSK"/>
      <family val="2"/>
      <charset val="222"/>
    </font>
    <font>
      <sz val="18"/>
      <color rgb="FFC00000"/>
      <name val="TH SarabunPSK"/>
      <family val="2"/>
    </font>
    <font>
      <sz val="18"/>
      <color rgb="FF0000FF"/>
      <name val="TH SarabunPSK"/>
      <family val="2"/>
    </font>
    <font>
      <b/>
      <sz val="22"/>
      <name val="TH SarabunPSK"/>
      <family val="2"/>
    </font>
    <font>
      <sz val="11"/>
      <name val="Tahoma"/>
      <family val="2"/>
      <charset val="222"/>
      <scheme val="minor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0099"/>
      <name val="TH SarabunPSK"/>
      <family val="2"/>
    </font>
    <font>
      <sz val="11"/>
      <color indexed="8"/>
      <name val="Microsoft YaHei"/>
      <family val="2"/>
      <charset val="222"/>
    </font>
    <font>
      <sz val="16"/>
      <color rgb="FF000099"/>
      <name val="TH SarabunPSK"/>
      <family val="2"/>
      <charset val="222"/>
    </font>
    <font>
      <sz val="11"/>
      <color rgb="FF000099"/>
      <name val="Tahoma"/>
      <family val="2"/>
      <charset val="222"/>
      <scheme val="minor"/>
    </font>
    <font>
      <b/>
      <sz val="18"/>
      <color rgb="FF0000FF"/>
      <name val="TH SarabunPSK"/>
      <family val="2"/>
      <charset val="222"/>
    </font>
    <font>
      <sz val="10"/>
      <color rgb="FF0000FF"/>
      <name val="Arial"/>
      <family val="2"/>
      <charset val="222"/>
    </font>
    <font>
      <b/>
      <sz val="18"/>
      <color rgb="FF0033CC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8"/>
      <name val="TH SarabunPSK"/>
      <family val="2"/>
      <charset val="222"/>
    </font>
    <font>
      <sz val="18"/>
      <name val="TH SarabunPSK"/>
      <family val="2"/>
      <charset val="222"/>
    </font>
    <font>
      <b/>
      <sz val="16"/>
      <color rgb="FF0000FF"/>
      <name val="TH SarabunPSK"/>
      <family val="2"/>
      <charset val="222"/>
    </font>
    <font>
      <b/>
      <sz val="16"/>
      <color rgb="FFC00000"/>
      <name val="TH SarabunPSK"/>
      <family val="2"/>
      <charset val="222"/>
    </font>
    <font>
      <b/>
      <sz val="11"/>
      <color theme="0"/>
      <name val="Calibri"/>
      <family val="2"/>
      <charset val="222"/>
    </font>
    <font>
      <sz val="10"/>
      <color theme="0"/>
      <name val="Arial"/>
      <family val="2"/>
      <charset val="222"/>
    </font>
    <font>
      <b/>
      <sz val="12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ashed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ashDot">
        <color indexed="8"/>
      </bottom>
      <diagonal/>
    </border>
    <border>
      <left/>
      <right style="thin">
        <color indexed="64"/>
      </right>
      <top style="thin">
        <color indexed="64"/>
      </top>
      <bottom style="dashDot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dashed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8"/>
      </left>
      <right/>
      <top style="dashDot">
        <color indexed="8"/>
      </top>
      <bottom style="dashDot">
        <color indexed="8"/>
      </bottom>
      <diagonal/>
    </border>
    <border>
      <left style="thin">
        <color indexed="8"/>
      </left>
      <right style="double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hair">
        <color indexed="8"/>
      </right>
      <top style="dashDot">
        <color indexed="8"/>
      </top>
      <bottom style="dashDot">
        <color indexed="8"/>
      </bottom>
      <diagonal/>
    </border>
    <border>
      <left style="hair">
        <color indexed="8"/>
      </left>
      <right style="hair">
        <color indexed="8"/>
      </right>
      <top style="dashDot">
        <color indexed="8"/>
      </top>
      <bottom style="dashDot">
        <color indexed="8"/>
      </bottom>
      <diagonal/>
    </border>
    <border>
      <left style="hair">
        <color indexed="8"/>
      </left>
      <right style="double">
        <color indexed="8"/>
      </right>
      <top style="dashDot">
        <color indexed="8"/>
      </top>
      <bottom style="dashDot">
        <color indexed="8"/>
      </bottom>
      <diagonal/>
    </border>
    <border>
      <left style="double">
        <color indexed="8"/>
      </left>
      <right style="hair">
        <color indexed="8"/>
      </right>
      <top style="dashDot">
        <color indexed="8"/>
      </top>
      <bottom style="dashDot">
        <color indexed="8"/>
      </bottom>
      <diagonal/>
    </border>
    <border>
      <left style="double">
        <color indexed="64"/>
      </left>
      <right/>
      <top style="dashDot">
        <color indexed="8"/>
      </top>
      <bottom style="dashDot">
        <color indexed="8"/>
      </bottom>
      <diagonal/>
    </border>
    <border>
      <left style="dashed">
        <color indexed="8"/>
      </left>
      <right style="medium">
        <color indexed="64"/>
      </right>
      <top style="dashDot">
        <color indexed="8"/>
      </top>
      <bottom style="dashDot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ashDot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ashDot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ashDot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ashDot">
        <color indexed="8"/>
      </top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dashed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ed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ashDot">
        <color indexed="8"/>
      </top>
      <bottom style="dashDot">
        <color indexed="8"/>
      </bottom>
      <diagonal/>
    </border>
    <border>
      <left style="double">
        <color indexed="8"/>
      </left>
      <right/>
      <top style="dashDot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ashDot">
        <color indexed="8"/>
      </top>
      <bottom style="dashDot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ashDot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double">
        <color indexed="8"/>
      </right>
      <top style="dashDot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double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double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medium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medium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ashDot">
        <color indexed="8"/>
      </bottom>
      <diagonal/>
    </border>
    <border>
      <left/>
      <right/>
      <top style="thin">
        <color indexed="8"/>
      </top>
      <bottom style="dashDot">
        <color indexed="8"/>
      </bottom>
      <diagonal/>
    </border>
    <border>
      <left style="thin">
        <color indexed="8"/>
      </left>
      <right style="thin">
        <color indexed="8"/>
      </right>
      <top style="dashDot">
        <color indexed="8"/>
      </top>
      <bottom style="dashDot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64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thin">
        <color indexed="8"/>
      </right>
      <top style="dashDot">
        <color indexed="8"/>
      </top>
      <bottom style="dashDot">
        <color indexed="8"/>
      </bottom>
      <diagonal/>
    </border>
    <border>
      <left style="double">
        <color indexed="8"/>
      </left>
      <right style="double">
        <color indexed="8"/>
      </right>
      <top style="dashDot">
        <color indexed="8"/>
      </top>
      <bottom style="dashDot">
        <color indexed="8"/>
      </bottom>
      <diagonal/>
    </border>
    <border>
      <left style="double">
        <color indexed="8"/>
      </left>
      <right style="thin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ashDot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ashDot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ashDot">
        <color indexed="8"/>
      </top>
      <bottom style="dashDot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dashDot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dashDot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dashDot">
        <color indexed="8"/>
      </bottom>
      <diagonal/>
    </border>
    <border>
      <left style="thin">
        <color indexed="64"/>
      </left>
      <right style="hair">
        <color indexed="64"/>
      </right>
      <top style="dashDot">
        <color indexed="8"/>
      </top>
      <bottom style="dashDot">
        <color indexed="8"/>
      </bottom>
      <diagonal/>
    </border>
    <border>
      <left style="hair">
        <color indexed="64"/>
      </left>
      <right style="thin">
        <color indexed="64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dashDot">
        <color indexed="8"/>
      </top>
      <bottom style="dashDot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0" fontId="20" fillId="0" borderId="0"/>
    <xf numFmtId="0" fontId="4" fillId="0" borderId="0"/>
    <xf numFmtId="187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4" fillId="0" borderId="0"/>
    <xf numFmtId="0" fontId="2" fillId="0" borderId="0"/>
    <xf numFmtId="0" fontId="45" fillId="0" borderId="0"/>
    <xf numFmtId="192" fontId="44" fillId="0" borderId="0"/>
    <xf numFmtId="43" fontId="4" fillId="0" borderId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96" fontId="78" fillId="0" borderId="0" applyFill="0" applyBorder="0" applyAlignment="0" applyProtection="0"/>
    <xf numFmtId="43" fontId="4" fillId="0" borderId="0" applyFont="0" applyFill="0" applyBorder="0" applyAlignment="0" applyProtection="0"/>
    <xf numFmtId="196" fontId="44" fillId="0" borderId="0"/>
    <xf numFmtId="199" fontId="44" fillId="0" borderId="0"/>
    <xf numFmtId="43" fontId="4" fillId="0" borderId="0" applyFill="0" applyBorder="0" applyAlignment="0" applyProtection="0"/>
  </cellStyleXfs>
  <cellXfs count="98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6" xfId="0" applyFont="1" applyFill="1" applyBorder="1"/>
    <xf numFmtId="0" fontId="10" fillId="3" borderId="8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/>
    <xf numFmtId="0" fontId="9" fillId="4" borderId="9" xfId="0" applyFont="1" applyFill="1" applyBorder="1"/>
    <xf numFmtId="0" fontId="10" fillId="4" borderId="10" xfId="0" applyFont="1" applyFill="1" applyBorder="1"/>
    <xf numFmtId="0" fontId="10" fillId="4" borderId="11" xfId="0" applyFont="1" applyFill="1" applyBorder="1" applyAlignment="1">
      <alignment horizontal="center"/>
    </xf>
    <xf numFmtId="188" fontId="10" fillId="4" borderId="11" xfId="2" applyNumberFormat="1" applyFont="1" applyFill="1" applyBorder="1"/>
    <xf numFmtId="188" fontId="11" fillId="0" borderId="11" xfId="2" applyNumberFormat="1" applyFont="1" applyBorder="1"/>
    <xf numFmtId="188" fontId="11" fillId="0" borderId="12" xfId="2" applyNumberFormat="1" applyFont="1" applyBorder="1"/>
    <xf numFmtId="0" fontId="9" fillId="3" borderId="9" xfId="0" applyFont="1" applyFill="1" applyBorder="1"/>
    <xf numFmtId="0" fontId="10" fillId="3" borderId="10" xfId="0" applyFont="1" applyFill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7" fillId="4" borderId="15" xfId="0" applyFont="1" applyFill="1" applyBorder="1"/>
    <xf numFmtId="0" fontId="18" fillId="4" borderId="16" xfId="0" applyFont="1" applyFill="1" applyBorder="1"/>
    <xf numFmtId="43" fontId="18" fillId="4" borderId="3" xfId="0" applyNumberFormat="1" applyFont="1" applyFill="1" applyBorder="1" applyAlignment="1">
      <alignment horizontal="center"/>
    </xf>
    <xf numFmtId="189" fontId="18" fillId="4" borderId="3" xfId="2" applyNumberFormat="1" applyFont="1" applyFill="1" applyBorder="1"/>
    <xf numFmtId="0" fontId="11" fillId="0" borderId="19" xfId="3" applyFont="1" applyBorder="1"/>
    <xf numFmtId="0" fontId="11" fillId="0" borderId="14" xfId="3" applyFont="1" applyBorder="1" applyAlignment="1">
      <alignment horizontal="center"/>
    </xf>
    <xf numFmtId="0" fontId="14" fillId="0" borderId="9" xfId="3" applyFont="1" applyBorder="1" applyAlignment="1">
      <alignment horizontal="left"/>
    </xf>
    <xf numFmtId="0" fontId="11" fillId="0" borderId="10" xfId="3" applyFont="1" applyBorder="1"/>
    <xf numFmtId="0" fontId="11" fillId="0" borderId="11" xfId="3" applyFont="1" applyBorder="1" applyAlignment="1">
      <alignment horizontal="center"/>
    </xf>
    <xf numFmtId="0" fontId="9" fillId="4" borderId="15" xfId="0" applyFont="1" applyFill="1" applyBorder="1"/>
    <xf numFmtId="0" fontId="10" fillId="4" borderId="16" xfId="0" applyFont="1" applyFill="1" applyBorder="1"/>
    <xf numFmtId="0" fontId="10" fillId="4" borderId="3" xfId="0" applyFont="1" applyFill="1" applyBorder="1" applyAlignment="1">
      <alignment horizontal="center"/>
    </xf>
    <xf numFmtId="189" fontId="10" fillId="4" borderId="3" xfId="2" applyNumberFormat="1" applyFont="1" applyFill="1" applyBorder="1"/>
    <xf numFmtId="0" fontId="14" fillId="0" borderId="18" xfId="0" applyFont="1" applyBorder="1"/>
    <xf numFmtId="0" fontId="10" fillId="4" borderId="20" xfId="0" applyFont="1" applyFill="1" applyBorder="1"/>
    <xf numFmtId="0" fontId="10" fillId="4" borderId="15" xfId="0" applyFont="1" applyFill="1" applyBorder="1" applyAlignment="1">
      <alignment horizontal="center"/>
    </xf>
    <xf numFmtId="0" fontId="9" fillId="0" borderId="18" xfId="0" applyFont="1" applyBorder="1"/>
    <xf numFmtId="0" fontId="11" fillId="0" borderId="19" xfId="0" applyFont="1" applyBorder="1"/>
    <xf numFmtId="0" fontId="11" fillId="0" borderId="18" xfId="0" applyFont="1" applyBorder="1" applyAlignment="1">
      <alignment horizontal="center"/>
    </xf>
    <xf numFmtId="0" fontId="9" fillId="3" borderId="15" xfId="0" applyFont="1" applyFill="1" applyBorder="1"/>
    <xf numFmtId="0" fontId="10" fillId="3" borderId="16" xfId="0" applyFont="1" applyFill="1" applyBorder="1"/>
    <xf numFmtId="0" fontId="22" fillId="6" borderId="18" xfId="0" applyFont="1" applyFill="1" applyBorder="1"/>
    <xf numFmtId="0" fontId="23" fillId="6" borderId="19" xfId="0" applyFont="1" applyFill="1" applyBorder="1"/>
    <xf numFmtId="0" fontId="23" fillId="6" borderId="14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right"/>
    </xf>
    <xf numFmtId="0" fontId="18" fillId="4" borderId="12" xfId="0" applyFont="1" applyFill="1" applyBorder="1"/>
    <xf numFmtId="0" fontId="18" fillId="4" borderId="11" xfId="0" applyFont="1" applyFill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1" fillId="0" borderId="12" xfId="0" applyFont="1" applyBorder="1"/>
    <xf numFmtId="0" fontId="11" fillId="0" borderId="11" xfId="0" applyFont="1" applyBorder="1" applyAlignment="1">
      <alignment horizontal="center"/>
    </xf>
    <xf numFmtId="0" fontId="14" fillId="5" borderId="4" xfId="0" applyFont="1" applyFill="1" applyBorder="1" applyAlignment="1">
      <alignment horizontal="right"/>
    </xf>
    <xf numFmtId="0" fontId="11" fillId="5" borderId="21" xfId="0" applyFont="1" applyFill="1" applyBorder="1" applyAlignment="1">
      <alignment horizontal="center"/>
    </xf>
    <xf numFmtId="0" fontId="29" fillId="9" borderId="15" xfId="0" applyFont="1" applyFill="1" applyBorder="1"/>
    <xf numFmtId="0" fontId="26" fillId="9" borderId="20" xfId="0" applyFont="1" applyFill="1" applyBorder="1"/>
    <xf numFmtId="0" fontId="26" fillId="9" borderId="3" xfId="0" applyFont="1" applyFill="1" applyBorder="1" applyAlignment="1">
      <alignment horizontal="center"/>
    </xf>
    <xf numFmtId="43" fontId="26" fillId="8" borderId="3" xfId="0" applyNumberFormat="1" applyFont="1" applyFill="1" applyBorder="1"/>
    <xf numFmtId="0" fontId="11" fillId="0" borderId="14" xfId="0" applyFont="1" applyBorder="1" applyAlignment="1">
      <alignment horizontal="center"/>
    </xf>
    <xf numFmtId="0" fontId="14" fillId="10" borderId="4" xfId="0" applyFont="1" applyFill="1" applyBorder="1"/>
    <xf numFmtId="0" fontId="11" fillId="10" borderId="5" xfId="0" applyFont="1" applyFill="1" applyBorder="1"/>
    <xf numFmtId="0" fontId="11" fillId="10" borderId="21" xfId="0" applyFont="1" applyFill="1" applyBorder="1" applyAlignment="1">
      <alignment horizontal="center"/>
    </xf>
    <xf numFmtId="0" fontId="29" fillId="8" borderId="15" xfId="0" applyFont="1" applyFill="1" applyBorder="1"/>
    <xf numFmtId="0" fontId="26" fillId="8" borderId="20" xfId="0" applyFont="1" applyFill="1" applyBorder="1"/>
    <xf numFmtId="0" fontId="26" fillId="8" borderId="3" xfId="0" applyFont="1" applyFill="1" applyBorder="1" applyAlignment="1">
      <alignment horizontal="center"/>
    </xf>
    <xf numFmtId="43" fontId="11" fillId="10" borderId="21" xfId="0" applyNumberFormat="1" applyFont="1" applyFill="1" applyBorder="1"/>
    <xf numFmtId="0" fontId="14" fillId="0" borderId="9" xfId="0" applyFont="1" applyBorder="1"/>
    <xf numFmtId="0" fontId="11" fillId="11" borderId="20" xfId="4" applyFont="1" applyFill="1" applyBorder="1"/>
    <xf numFmtId="0" fontId="14" fillId="0" borderId="1" xfId="0" applyFont="1" applyBorder="1"/>
    <xf numFmtId="0" fontId="14" fillId="5" borderId="15" xfId="4" applyFont="1" applyFill="1" applyBorder="1"/>
    <xf numFmtId="0" fontId="11" fillId="12" borderId="20" xfId="4" applyFont="1" applyFill="1" applyBorder="1"/>
    <xf numFmtId="0" fontId="11" fillId="0" borderId="3" xfId="0" applyFont="1" applyBorder="1" applyAlignment="1">
      <alignment horizontal="center"/>
    </xf>
    <xf numFmtId="0" fontId="14" fillId="0" borderId="4" xfId="5" applyFont="1" applyBorder="1" applyAlignment="1">
      <alignment horizontal="right"/>
    </xf>
    <xf numFmtId="0" fontId="0" fillId="0" borderId="10" xfId="0" applyFill="1" applyBorder="1"/>
    <xf numFmtId="0" fontId="12" fillId="0" borderId="18" xfId="0" applyFont="1" applyFill="1" applyBorder="1"/>
    <xf numFmtId="0" fontId="13" fillId="0" borderId="22" xfId="0" applyFont="1" applyFill="1" applyBorder="1"/>
    <xf numFmtId="0" fontId="14" fillId="0" borderId="1" xfId="5" applyFont="1" applyBorder="1" applyAlignment="1">
      <alignment horizontal="right"/>
    </xf>
    <xf numFmtId="0" fontId="14" fillId="0" borderId="6" xfId="5" applyFont="1" applyBorder="1" applyAlignment="1">
      <alignment horizontal="right"/>
    </xf>
    <xf numFmtId="0" fontId="17" fillId="13" borderId="15" xfId="0" applyFont="1" applyFill="1" applyBorder="1"/>
    <xf numFmtId="0" fontId="18" fillId="13" borderId="20" xfId="0" applyFont="1" applyFill="1" applyBorder="1"/>
    <xf numFmtId="0" fontId="18" fillId="13" borderId="3" xfId="0" applyFont="1" applyFill="1" applyBorder="1" applyAlignment="1">
      <alignment horizontal="center"/>
    </xf>
    <xf numFmtId="43" fontId="18" fillId="13" borderId="3" xfId="0" applyNumberFormat="1" applyFont="1" applyFill="1" applyBorder="1"/>
    <xf numFmtId="0" fontId="9" fillId="10" borderId="15" xfId="0" applyFont="1" applyFill="1" applyBorder="1"/>
    <xf numFmtId="0" fontId="10" fillId="10" borderId="20" xfId="0" applyFont="1" applyFill="1" applyBorder="1"/>
    <xf numFmtId="0" fontId="10" fillId="10" borderId="3" xfId="0" applyFont="1" applyFill="1" applyBorder="1" applyAlignment="1">
      <alignment horizontal="center"/>
    </xf>
    <xf numFmtId="43" fontId="10" fillId="10" borderId="3" xfId="0" applyNumberFormat="1" applyFont="1" applyFill="1" applyBorder="1"/>
    <xf numFmtId="0" fontId="31" fillId="14" borderId="15" xfId="0" applyFont="1" applyFill="1" applyBorder="1"/>
    <xf numFmtId="0" fontId="32" fillId="14" borderId="20" xfId="0" applyFont="1" applyFill="1" applyBorder="1"/>
    <xf numFmtId="0" fontId="32" fillId="14" borderId="3" xfId="0" applyFont="1" applyFill="1" applyBorder="1" applyAlignment="1">
      <alignment horizontal="center"/>
    </xf>
    <xf numFmtId="0" fontId="12" fillId="0" borderId="9" xfId="4" applyFont="1" applyBorder="1"/>
    <xf numFmtId="0" fontId="14" fillId="0" borderId="18" xfId="4" applyFont="1" applyBorder="1"/>
    <xf numFmtId="0" fontId="14" fillId="0" borderId="9" xfId="4" applyFont="1" applyBorder="1"/>
    <xf numFmtId="0" fontId="11" fillId="0" borderId="21" xfId="0" applyFont="1" applyBorder="1" applyAlignment="1">
      <alignment horizontal="center"/>
    </xf>
    <xf numFmtId="0" fontId="9" fillId="15" borderId="15" xfId="0" applyFont="1" applyFill="1" applyBorder="1"/>
    <xf numFmtId="0" fontId="11" fillId="15" borderId="16" xfId="0" applyFont="1" applyFill="1" applyBorder="1"/>
    <xf numFmtId="0" fontId="11" fillId="15" borderId="3" xfId="0" applyFont="1" applyFill="1" applyBorder="1" applyAlignment="1">
      <alignment horizontal="center"/>
    </xf>
    <xf numFmtId="0" fontId="9" fillId="16" borderId="15" xfId="0" applyFont="1" applyFill="1" applyBorder="1"/>
    <xf numFmtId="0" fontId="11" fillId="16" borderId="20" xfId="0" applyFont="1" applyFill="1" applyBorder="1"/>
    <xf numFmtId="0" fontId="11" fillId="16" borderId="3" xfId="0" applyFont="1" applyFill="1" applyBorder="1" applyAlignment="1">
      <alignment horizontal="center"/>
    </xf>
    <xf numFmtId="0" fontId="14" fillId="0" borderId="4" xfId="4" applyFont="1" applyBorder="1"/>
    <xf numFmtId="0" fontId="11" fillId="16" borderId="16" xfId="0" applyFont="1" applyFill="1" applyBorder="1"/>
    <xf numFmtId="0" fontId="12" fillId="0" borderId="9" xfId="0" applyFont="1" applyBorder="1"/>
    <xf numFmtId="43" fontId="10" fillId="16" borderId="20" xfId="0" applyNumberFormat="1" applyFont="1" applyFill="1" applyBorder="1"/>
    <xf numFmtId="0" fontId="17" fillId="4" borderId="18" xfId="0" applyFont="1" applyFill="1" applyBorder="1"/>
    <xf numFmtId="0" fontId="18" fillId="4" borderId="19" xfId="0" applyFont="1" applyFill="1" applyBorder="1"/>
    <xf numFmtId="0" fontId="18" fillId="4" borderId="23" xfId="0" applyFont="1" applyFill="1" applyBorder="1" applyAlignment="1">
      <alignment horizontal="center"/>
    </xf>
    <xf numFmtId="0" fontId="11" fillId="0" borderId="10" xfId="0" applyFont="1" applyBorder="1"/>
    <xf numFmtId="0" fontId="11" fillId="0" borderId="14" xfId="0" applyFont="1" applyBorder="1"/>
    <xf numFmtId="188" fontId="11" fillId="0" borderId="17" xfId="2" applyNumberFormat="1" applyFont="1" applyBorder="1"/>
    <xf numFmtId="0" fontId="9" fillId="4" borderId="6" xfId="0" applyFont="1" applyFill="1" applyBorder="1"/>
    <xf numFmtId="0" fontId="10" fillId="4" borderId="7" xfId="0" applyFont="1" applyFill="1" applyBorder="1"/>
    <xf numFmtId="0" fontId="11" fillId="4" borderId="17" xfId="0" applyFont="1" applyFill="1" applyBorder="1" applyAlignment="1">
      <alignment horizontal="center"/>
    </xf>
    <xf numFmtId="0" fontId="11" fillId="4" borderId="3" xfId="0" applyFont="1" applyFill="1" applyBorder="1"/>
    <xf numFmtId="0" fontId="14" fillId="17" borderId="18" xfId="0" applyFont="1" applyFill="1" applyBorder="1"/>
    <xf numFmtId="0" fontId="11" fillId="17" borderId="22" xfId="0" applyFont="1" applyFill="1" applyBorder="1"/>
    <xf numFmtId="0" fontId="11" fillId="17" borderId="14" xfId="0" applyFont="1" applyFill="1" applyBorder="1" applyAlignment="1">
      <alignment horizontal="center"/>
    </xf>
    <xf numFmtId="43" fontId="11" fillId="17" borderId="14" xfId="2" applyFont="1" applyFill="1" applyBorder="1" applyAlignment="1">
      <alignment horizontal="right"/>
    </xf>
    <xf numFmtId="0" fontId="9" fillId="18" borderId="15" xfId="3" applyFont="1" applyFill="1" applyBorder="1"/>
    <xf numFmtId="0" fontId="11" fillId="18" borderId="16" xfId="3" applyFont="1" applyFill="1" applyBorder="1"/>
    <xf numFmtId="0" fontId="11" fillId="18" borderId="3" xfId="3" applyFont="1" applyFill="1" applyBorder="1" applyAlignment="1">
      <alignment horizontal="center"/>
    </xf>
    <xf numFmtId="40" fontId="21" fillId="3" borderId="3" xfId="7" applyNumberFormat="1" applyFont="1" applyFill="1" applyBorder="1"/>
    <xf numFmtId="40" fontId="23" fillId="6" borderId="14" xfId="2" applyNumberFormat="1" applyFont="1" applyFill="1" applyBorder="1"/>
    <xf numFmtId="40" fontId="16" fillId="7" borderId="11" xfId="2" applyNumberFormat="1" applyFont="1" applyFill="1" applyBorder="1"/>
    <xf numFmtId="40" fontId="18" fillId="4" borderId="11" xfId="2" applyNumberFormat="1" applyFont="1" applyFill="1" applyBorder="1"/>
    <xf numFmtId="40" fontId="11" fillId="0" borderId="11" xfId="2" applyNumberFormat="1" applyFont="1" applyBorder="1"/>
    <xf numFmtId="40" fontId="11" fillId="0" borderId="11" xfId="2" applyNumberFormat="1" applyFont="1" applyFill="1" applyBorder="1"/>
    <xf numFmtId="0" fontId="36" fillId="0" borderId="0" xfId="0" applyFont="1" applyFill="1"/>
    <xf numFmtId="0" fontId="14" fillId="0" borderId="18" xfId="0" applyFont="1" applyFill="1" applyBorder="1"/>
    <xf numFmtId="0" fontId="11" fillId="0" borderId="22" xfId="0" applyFont="1" applyFill="1" applyBorder="1"/>
    <xf numFmtId="187" fontId="10" fillId="3" borderId="3" xfId="0" applyNumberFormat="1" applyFont="1" applyFill="1" applyBorder="1"/>
    <xf numFmtId="43" fontId="10" fillId="15" borderId="3" xfId="0" applyNumberFormat="1" applyFont="1" applyFill="1" applyBorder="1"/>
    <xf numFmtId="43" fontId="10" fillId="16" borderId="3" xfId="0" applyNumberFormat="1" applyFont="1" applyFill="1" applyBorder="1"/>
    <xf numFmtId="191" fontId="10" fillId="16" borderId="3" xfId="0" applyNumberFormat="1" applyFont="1" applyFill="1" applyBorder="1"/>
    <xf numFmtId="187" fontId="8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37" fillId="0" borderId="0" xfId="0" applyFont="1" applyFill="1" applyBorder="1"/>
    <xf numFmtId="4" fontId="8" fillId="0" borderId="0" xfId="0" applyNumberFormat="1" applyFont="1" applyAlignment="1">
      <alignment horizontal="center"/>
    </xf>
    <xf numFmtId="2" fontId="26" fillId="8" borderId="3" xfId="0" applyNumberFormat="1" applyFont="1" applyFill="1" applyBorder="1"/>
    <xf numFmtId="0" fontId="0" fillId="0" borderId="0" xfId="0" applyFont="1" applyFill="1"/>
    <xf numFmtId="0" fontId="8" fillId="0" borderId="0" xfId="0" applyFont="1" applyFill="1" applyAlignment="1">
      <alignment horizontal="center"/>
    </xf>
    <xf numFmtId="188" fontId="10" fillId="4" borderId="20" xfId="2" applyNumberFormat="1" applyFont="1" applyFill="1" applyBorder="1"/>
    <xf numFmtId="188" fontId="18" fillId="4" borderId="22" xfId="0" applyNumberFormat="1" applyFont="1" applyFill="1" applyBorder="1"/>
    <xf numFmtId="43" fontId="16" fillId="4" borderId="12" xfId="0" applyNumberFormat="1" applyFont="1" applyFill="1" applyBorder="1"/>
    <xf numFmtId="188" fontId="18" fillId="4" borderId="12" xfId="0" applyNumberFormat="1" applyFont="1" applyFill="1" applyBorder="1"/>
    <xf numFmtId="0" fontId="13" fillId="0" borderId="12" xfId="0" applyFont="1" applyFill="1" applyBorder="1"/>
    <xf numFmtId="0" fontId="13" fillId="0" borderId="12" xfId="0" applyFont="1" applyBorder="1"/>
    <xf numFmtId="188" fontId="10" fillId="4" borderId="3" xfId="2" applyNumberFormat="1" applyFont="1" applyFill="1" applyBorder="1"/>
    <xf numFmtId="0" fontId="14" fillId="0" borderId="0" xfId="8" applyFont="1"/>
    <xf numFmtId="0" fontId="38" fillId="0" borderId="0" xfId="8" applyFont="1"/>
    <xf numFmtId="0" fontId="9" fillId="0" borderId="35" xfId="8" applyFont="1" applyBorder="1" applyAlignment="1">
      <alignment horizontal="center" vertical="center"/>
    </xf>
    <xf numFmtId="0" fontId="38" fillId="0" borderId="36" xfId="8" applyFont="1" applyBorder="1" applyAlignment="1">
      <alignment horizontal="center"/>
    </xf>
    <xf numFmtId="0" fontId="38" fillId="0" borderId="21" xfId="8" applyFont="1" applyBorder="1" applyAlignment="1">
      <alignment horizontal="center" vertical="center"/>
    </xf>
    <xf numFmtId="188" fontId="39" fillId="0" borderId="36" xfId="9" applyNumberFormat="1" applyFont="1" applyBorder="1"/>
    <xf numFmtId="188" fontId="39" fillId="0" borderId="37" xfId="9" applyNumberFormat="1" applyFont="1" applyBorder="1"/>
    <xf numFmtId="188" fontId="38" fillId="0" borderId="38" xfId="8" applyNumberFormat="1" applyFont="1" applyBorder="1" applyAlignment="1">
      <alignment horizontal="center"/>
    </xf>
    <xf numFmtId="0" fontId="9" fillId="0" borderId="35" xfId="8" applyFont="1" applyBorder="1"/>
    <xf numFmtId="188" fontId="39" fillId="0" borderId="21" xfId="9" applyNumberFormat="1" applyFont="1" applyBorder="1"/>
    <xf numFmtId="43" fontId="39" fillId="0" borderId="21" xfId="9" applyNumberFormat="1" applyFont="1" applyBorder="1"/>
    <xf numFmtId="188" fontId="38" fillId="0" borderId="38" xfId="9" applyNumberFormat="1" applyFont="1" applyBorder="1"/>
    <xf numFmtId="0" fontId="9" fillId="0" borderId="39" xfId="8" applyFont="1" applyBorder="1"/>
    <xf numFmtId="188" fontId="39" fillId="0" borderId="40" xfId="9" applyNumberFormat="1" applyFont="1" applyBorder="1"/>
    <xf numFmtId="188" fontId="39" fillId="0" borderId="41" xfId="9" applyNumberFormat="1" applyFont="1" applyBorder="1"/>
    <xf numFmtId="188" fontId="39" fillId="0" borderId="17" xfId="9" applyNumberFormat="1" applyFont="1" applyBorder="1"/>
    <xf numFmtId="43" fontId="39" fillId="0" borderId="17" xfId="9" applyNumberFormat="1" applyFont="1" applyBorder="1"/>
    <xf numFmtId="188" fontId="38" fillId="0" borderId="42" xfId="9" applyNumberFormat="1" applyFont="1" applyBorder="1"/>
    <xf numFmtId="0" fontId="9" fillId="0" borderId="30" xfId="8" applyFont="1" applyBorder="1"/>
    <xf numFmtId="188" fontId="38" fillId="0" borderId="43" xfId="9" applyNumberFormat="1" applyFont="1" applyBorder="1"/>
    <xf numFmtId="188" fontId="38" fillId="0" borderId="44" xfId="9" applyNumberFormat="1" applyFont="1" applyBorder="1"/>
    <xf numFmtId="188" fontId="38" fillId="0" borderId="45" xfId="9" applyNumberFormat="1" applyFont="1" applyBorder="1"/>
    <xf numFmtId="43" fontId="38" fillId="0" borderId="45" xfId="9" applyNumberFormat="1" applyFont="1" applyBorder="1"/>
    <xf numFmtId="188" fontId="38" fillId="0" borderId="46" xfId="9" applyNumberFormat="1" applyFont="1" applyBorder="1"/>
    <xf numFmtId="188" fontId="38" fillId="0" borderId="47" xfId="9" applyNumberFormat="1" applyFont="1" applyBorder="1"/>
    <xf numFmtId="0" fontId="9" fillId="0" borderId="0" xfId="8" applyFont="1"/>
    <xf numFmtId="0" fontId="38" fillId="19" borderId="48" xfId="8" applyFont="1" applyFill="1" applyBorder="1" applyAlignment="1">
      <alignment horizontal="center" vertical="top"/>
    </xf>
    <xf numFmtId="0" fontId="14" fillId="0" borderId="0" xfId="8" applyFont="1" applyFill="1" applyBorder="1"/>
    <xf numFmtId="0" fontId="38" fillId="20" borderId="48" xfId="8" applyFont="1" applyFill="1" applyBorder="1" applyAlignment="1">
      <alignment horizontal="center" vertical="center"/>
    </xf>
    <xf numFmtId="0" fontId="38" fillId="0" borderId="0" xfId="10" applyFont="1" applyFill="1" applyBorder="1" applyAlignment="1">
      <alignment horizontal="center" vertical="center"/>
    </xf>
    <xf numFmtId="0" fontId="9" fillId="21" borderId="51" xfId="8" applyFont="1" applyFill="1" applyBorder="1"/>
    <xf numFmtId="1" fontId="14" fillId="0" borderId="52" xfId="8" applyNumberFormat="1" applyFont="1" applyBorder="1"/>
    <xf numFmtId="188" fontId="9" fillId="21" borderId="53" xfId="9" applyNumberFormat="1" applyFont="1" applyFill="1" applyBorder="1"/>
    <xf numFmtId="188" fontId="9" fillId="0" borderId="0" xfId="9" applyNumberFormat="1" applyFont="1" applyFill="1" applyBorder="1"/>
    <xf numFmtId="0" fontId="9" fillId="20" borderId="51" xfId="8" applyFont="1" applyFill="1" applyBorder="1"/>
    <xf numFmtId="188" fontId="9" fillId="0" borderId="52" xfId="9" applyNumberFormat="1" applyFont="1" applyBorder="1"/>
    <xf numFmtId="188" fontId="14" fillId="0" borderId="0" xfId="8" applyNumberFormat="1" applyFont="1"/>
    <xf numFmtId="0" fontId="9" fillId="21" borderId="54" xfId="8" applyFont="1" applyFill="1" applyBorder="1"/>
    <xf numFmtId="1" fontId="14" fillId="0" borderId="24" xfId="8" applyNumberFormat="1" applyFont="1" applyBorder="1"/>
    <xf numFmtId="188" fontId="9" fillId="21" borderId="55" xfId="9" applyNumberFormat="1" applyFont="1" applyFill="1" applyBorder="1"/>
    <xf numFmtId="0" fontId="9" fillId="20" borderId="54" xfId="8" applyFont="1" applyFill="1" applyBorder="1"/>
    <xf numFmtId="188" fontId="9" fillId="0" borderId="24" xfId="9" applyNumberFormat="1" applyFont="1" applyBorder="1"/>
    <xf numFmtId="0" fontId="9" fillId="21" borderId="56" xfId="8" applyFont="1" applyFill="1" applyBorder="1"/>
    <xf numFmtId="1" fontId="14" fillId="0" borderId="13" xfId="8" applyNumberFormat="1" applyFont="1" applyBorder="1"/>
    <xf numFmtId="188" fontId="9" fillId="21" borderId="57" xfId="9" applyNumberFormat="1" applyFont="1" applyFill="1" applyBorder="1"/>
    <xf numFmtId="0" fontId="9" fillId="20" borderId="56" xfId="8" applyFont="1" applyFill="1" applyBorder="1"/>
    <xf numFmtId="188" fontId="9" fillId="0" borderId="13" xfId="9" applyNumberFormat="1" applyFont="1" applyBorder="1"/>
    <xf numFmtId="0" fontId="9" fillId="21" borderId="30" xfId="8" applyFont="1" applyFill="1" applyBorder="1"/>
    <xf numFmtId="188" fontId="9" fillId="21" borderId="34" xfId="9" applyNumberFormat="1" applyFont="1" applyFill="1" applyBorder="1"/>
    <xf numFmtId="188" fontId="9" fillId="21" borderId="50" xfId="9" applyNumberFormat="1" applyFont="1" applyFill="1" applyBorder="1"/>
    <xf numFmtId="0" fontId="9" fillId="20" borderId="30" xfId="8" applyFont="1" applyFill="1" applyBorder="1"/>
    <xf numFmtId="188" fontId="9" fillId="20" borderId="34" xfId="9" applyNumberFormat="1" applyFont="1" applyFill="1" applyBorder="1"/>
    <xf numFmtId="0" fontId="40" fillId="0" borderId="0" xfId="10" applyFont="1" applyBorder="1" applyAlignment="1">
      <alignment vertical="center"/>
    </xf>
    <xf numFmtId="0" fontId="39" fillId="0" borderId="0" xfId="8" applyFont="1" applyBorder="1"/>
    <xf numFmtId="0" fontId="21" fillId="0" borderId="8" xfId="10" applyFont="1" applyBorder="1" applyAlignment="1">
      <alignment vertical="center"/>
    </xf>
    <xf numFmtId="0" fontId="21" fillId="0" borderId="0" xfId="10" applyFont="1" applyAlignment="1">
      <alignment vertical="center"/>
    </xf>
    <xf numFmtId="188" fontId="21" fillId="22" borderId="3" xfId="11" applyNumberFormat="1" applyFont="1" applyFill="1" applyBorder="1" applyAlignment="1">
      <alignment horizontal="center" vertical="center"/>
    </xf>
    <xf numFmtId="0" fontId="21" fillId="22" borderId="3" xfId="10" applyFont="1" applyFill="1" applyBorder="1" applyAlignment="1">
      <alignment horizontal="center" vertical="center"/>
    </xf>
    <xf numFmtId="188" fontId="21" fillId="22" borderId="3" xfId="10" applyNumberFormat="1" applyFont="1" applyFill="1" applyBorder="1" applyAlignment="1">
      <alignment horizontal="center" vertical="center"/>
    </xf>
    <xf numFmtId="188" fontId="21" fillId="20" borderId="3" xfId="11" applyNumberFormat="1" applyFont="1" applyFill="1" applyBorder="1" applyAlignment="1">
      <alignment horizontal="center" vertical="center"/>
    </xf>
    <xf numFmtId="0" fontId="21" fillId="20" borderId="3" xfId="10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21" fillId="22" borderId="3" xfId="10" applyFont="1" applyFill="1" applyBorder="1"/>
    <xf numFmtId="188" fontId="14" fillId="0" borderId="3" xfId="11" applyNumberFormat="1" applyFont="1" applyFill="1" applyBorder="1"/>
    <xf numFmtId="188" fontId="21" fillId="22" borderId="3" xfId="11" applyNumberFormat="1" applyFont="1" applyFill="1" applyBorder="1"/>
    <xf numFmtId="0" fontId="21" fillId="20" borderId="3" xfId="10" applyFont="1" applyFill="1" applyBorder="1"/>
    <xf numFmtId="188" fontId="21" fillId="0" borderId="3" xfId="10" applyNumberFormat="1" applyFont="1" applyFill="1" applyBorder="1"/>
    <xf numFmtId="0" fontId="9" fillId="22" borderId="3" xfId="10" applyFont="1" applyFill="1" applyBorder="1" applyAlignment="1"/>
    <xf numFmtId="0" fontId="9" fillId="20" borderId="3" xfId="10" applyFont="1" applyFill="1" applyBorder="1" applyAlignment="1"/>
    <xf numFmtId="188" fontId="21" fillId="20" borderId="3" xfId="10" applyNumberFormat="1" applyFont="1" applyFill="1" applyBorder="1"/>
    <xf numFmtId="0" fontId="40" fillId="22" borderId="48" xfId="10" applyFont="1" applyFill="1" applyBorder="1" applyAlignment="1">
      <alignment horizontal="center" vertical="center"/>
    </xf>
    <xf numFmtId="0" fontId="39" fillId="0" borderId="0" xfId="8" applyFont="1"/>
    <xf numFmtId="0" fontId="40" fillId="0" borderId="8" xfId="10" applyFont="1" applyBorder="1" applyAlignment="1">
      <alignment vertical="center"/>
    </xf>
    <xf numFmtId="188" fontId="40" fillId="22" borderId="3" xfId="11" applyNumberFormat="1" applyFont="1" applyFill="1" applyBorder="1" applyAlignment="1">
      <alignment horizontal="center" vertical="center"/>
    </xf>
    <xf numFmtId="0" fontId="40" fillId="22" borderId="3" xfId="10" applyFont="1" applyFill="1" applyBorder="1" applyAlignment="1">
      <alignment horizontal="center" vertical="center"/>
    </xf>
    <xf numFmtId="188" fontId="40" fillId="22" borderId="3" xfId="10" applyNumberFormat="1" applyFont="1" applyFill="1" applyBorder="1" applyAlignment="1">
      <alignment horizontal="center" vertical="center"/>
    </xf>
    <xf numFmtId="0" fontId="39" fillId="0" borderId="0" xfId="8" applyFont="1" applyAlignment="1">
      <alignment vertical="center"/>
    </xf>
    <xf numFmtId="0" fontId="40" fillId="22" borderId="3" xfId="10" applyFont="1" applyFill="1" applyBorder="1"/>
    <xf numFmtId="43" fontId="39" fillId="0" borderId="3" xfId="9" applyFont="1" applyFill="1" applyBorder="1"/>
    <xf numFmtId="43" fontId="40" fillId="22" borderId="3" xfId="9" applyFont="1" applyFill="1" applyBorder="1"/>
    <xf numFmtId="0" fontId="38" fillId="22" borderId="3" xfId="10" applyFont="1" applyFill="1" applyBorder="1" applyAlignment="1"/>
    <xf numFmtId="188" fontId="21" fillId="23" borderId="3" xfId="11" applyNumberFormat="1" applyFont="1" applyFill="1" applyBorder="1" applyAlignment="1">
      <alignment horizontal="center" vertical="center"/>
    </xf>
    <xf numFmtId="0" fontId="21" fillId="23" borderId="3" xfId="10" applyFont="1" applyFill="1" applyBorder="1" applyAlignment="1">
      <alignment horizontal="center" vertical="center"/>
    </xf>
    <xf numFmtId="188" fontId="21" fillId="23" borderId="3" xfId="10" applyNumberFormat="1" applyFont="1" applyFill="1" applyBorder="1" applyAlignment="1">
      <alignment horizontal="center" vertical="center"/>
    </xf>
    <xf numFmtId="0" fontId="21" fillId="23" borderId="3" xfId="10" applyFont="1" applyFill="1" applyBorder="1"/>
    <xf numFmtId="188" fontId="21" fillId="23" borderId="3" xfId="11" applyNumberFormat="1" applyFont="1" applyFill="1" applyBorder="1"/>
    <xf numFmtId="43" fontId="14" fillId="0" borderId="0" xfId="9" applyFont="1"/>
    <xf numFmtId="43" fontId="14" fillId="0" borderId="0" xfId="8" applyNumberFormat="1" applyFont="1"/>
    <xf numFmtId="0" fontId="9" fillId="23" borderId="3" xfId="10" applyFont="1" applyFill="1" applyBorder="1" applyAlignment="1"/>
    <xf numFmtId="0" fontId="41" fillId="0" borderId="0" xfId="0" applyFont="1" applyFill="1" applyAlignment="1">
      <alignment horizontal="center"/>
    </xf>
    <xf numFmtId="43" fontId="18" fillId="4" borderId="17" xfId="0" applyNumberFormat="1" applyFont="1" applyFill="1" applyBorder="1" applyAlignment="1">
      <alignment horizontal="center"/>
    </xf>
    <xf numFmtId="0" fontId="14" fillId="0" borderId="18" xfId="3" applyFont="1" applyBorder="1" applyAlignment="1">
      <alignment horizontal="left"/>
    </xf>
    <xf numFmtId="188" fontId="11" fillId="0" borderId="14" xfId="2" applyNumberFormat="1" applyFont="1" applyBorder="1"/>
    <xf numFmtId="0" fontId="43" fillId="24" borderId="12" xfId="0" applyFont="1" applyFill="1" applyBorder="1"/>
    <xf numFmtId="0" fontId="12" fillId="0" borderId="18" xfId="0" applyFont="1" applyBorder="1"/>
    <xf numFmtId="0" fontId="13" fillId="0" borderId="22" xfId="0" applyFont="1" applyBorder="1"/>
    <xf numFmtId="40" fontId="11" fillId="0" borderId="21" xfId="2" applyNumberFormat="1" applyFont="1" applyBorder="1"/>
    <xf numFmtId="0" fontId="14" fillId="0" borderId="58" xfId="5" applyFont="1" applyBorder="1" applyAlignment="1">
      <alignment horizontal="right"/>
    </xf>
    <xf numFmtId="0" fontId="11" fillId="0" borderId="59" xfId="0" applyFont="1" applyBorder="1" applyAlignment="1">
      <alignment horizontal="center"/>
    </xf>
    <xf numFmtId="0" fontId="14" fillId="0" borderId="60" xfId="5" applyFont="1" applyBorder="1" applyAlignment="1">
      <alignment horizontal="right"/>
    </xf>
    <xf numFmtId="0" fontId="0" fillId="0" borderId="61" xfId="0" applyFill="1" applyBorder="1"/>
    <xf numFmtId="0" fontId="12" fillId="0" borderId="62" xfId="0" applyFont="1" applyFill="1" applyBorder="1"/>
    <xf numFmtId="0" fontId="13" fillId="0" borderId="63" xfId="0" applyFont="1" applyFill="1" applyBorder="1"/>
    <xf numFmtId="0" fontId="12" fillId="0" borderId="62" xfId="4" applyFont="1" applyFill="1" applyBorder="1"/>
    <xf numFmtId="0" fontId="13" fillId="0" borderId="63" xfId="4" applyFont="1" applyFill="1" applyBorder="1"/>
    <xf numFmtId="0" fontId="14" fillId="0" borderId="62" xfId="4" applyFont="1" applyFill="1" applyBorder="1"/>
    <xf numFmtId="0" fontId="11" fillId="0" borderId="63" xfId="4" applyFont="1" applyFill="1" applyBorder="1"/>
    <xf numFmtId="0" fontId="14" fillId="0" borderId="62" xfId="0" applyFont="1" applyFill="1" applyBorder="1"/>
    <xf numFmtId="0" fontId="11" fillId="0" borderId="63" xfId="0" applyFont="1" applyFill="1" applyBorder="1"/>
    <xf numFmtId="0" fontId="11" fillId="0" borderId="63" xfId="0" applyFont="1" applyBorder="1"/>
    <xf numFmtId="0" fontId="14" fillId="0" borderId="62" xfId="0" applyFont="1" applyBorder="1"/>
    <xf numFmtId="0" fontId="14" fillId="0" borderId="64" xfId="0" applyFont="1" applyBorder="1"/>
    <xf numFmtId="0" fontId="11" fillId="0" borderId="65" xfId="0" applyFont="1" applyBorder="1" applyAlignment="1">
      <alignment horizontal="center"/>
    </xf>
    <xf numFmtId="0" fontId="14" fillId="0" borderId="60" xfId="0" applyFont="1" applyBorder="1"/>
    <xf numFmtId="0" fontId="11" fillId="0" borderId="66" xfId="0" applyFont="1" applyBorder="1" applyAlignment="1">
      <alignment horizontal="center"/>
    </xf>
    <xf numFmtId="0" fontId="12" fillId="0" borderId="62" xfId="0" applyFont="1" applyBorder="1"/>
    <xf numFmtId="0" fontId="13" fillId="0" borderId="59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2" fillId="0" borderId="62" xfId="4" applyFont="1" applyBorder="1"/>
    <xf numFmtId="0" fontId="42" fillId="0" borderId="62" xfId="4" applyFont="1" applyFill="1" applyBorder="1"/>
    <xf numFmtId="0" fontId="43" fillId="0" borderId="12" xfId="0" applyFont="1" applyFill="1" applyBorder="1"/>
    <xf numFmtId="0" fontId="11" fillId="0" borderId="66" xfId="0" applyFont="1" applyFill="1" applyBorder="1" applyAlignment="1">
      <alignment horizontal="center"/>
    </xf>
    <xf numFmtId="0" fontId="14" fillId="0" borderId="62" xfId="4" applyFont="1" applyBorder="1"/>
    <xf numFmtId="0" fontId="42" fillId="0" borderId="4" xfId="4" applyFont="1" applyFill="1" applyBorder="1"/>
    <xf numFmtId="0" fontId="11" fillId="0" borderId="59" xfId="0" applyFont="1" applyFill="1" applyBorder="1" applyAlignment="1">
      <alignment horizontal="center"/>
    </xf>
    <xf numFmtId="0" fontId="11" fillId="0" borderId="59" xfId="3" applyFont="1" applyBorder="1" applyAlignment="1">
      <alignment horizontal="center"/>
    </xf>
    <xf numFmtId="0" fontId="15" fillId="4" borderId="62" xfId="0" applyFont="1" applyFill="1" applyBorder="1"/>
    <xf numFmtId="0" fontId="16" fillId="4" borderId="67" xfId="0" applyFont="1" applyFill="1" applyBorder="1"/>
    <xf numFmtId="0" fontId="16" fillId="4" borderId="66" xfId="0" applyFont="1" applyFill="1" applyBorder="1" applyAlignment="1">
      <alignment horizontal="center"/>
    </xf>
    <xf numFmtId="0" fontId="17" fillId="4" borderId="62" xfId="0" applyFont="1" applyFill="1" applyBorder="1"/>
    <xf numFmtId="0" fontId="18" fillId="4" borderId="67" xfId="0" applyFont="1" applyFill="1" applyBorder="1"/>
    <xf numFmtId="0" fontId="18" fillId="4" borderId="66" xfId="0" applyFont="1" applyFill="1" applyBorder="1" applyAlignment="1">
      <alignment horizontal="center"/>
    </xf>
    <xf numFmtId="0" fontId="15" fillId="4" borderId="64" xfId="0" applyFont="1" applyFill="1" applyBorder="1"/>
    <xf numFmtId="0" fontId="16" fillId="4" borderId="68" xfId="0" applyFont="1" applyFill="1" applyBorder="1"/>
    <xf numFmtId="0" fontId="16" fillId="4" borderId="65" xfId="0" applyFont="1" applyFill="1" applyBorder="1" applyAlignment="1">
      <alignment horizontal="center"/>
    </xf>
    <xf numFmtId="43" fontId="16" fillId="4" borderId="69" xfId="0" applyNumberFormat="1" applyFont="1" applyFill="1" applyBorder="1"/>
    <xf numFmtId="0" fontId="11" fillId="0" borderId="67" xfId="0" applyFont="1" applyBorder="1"/>
    <xf numFmtId="188" fontId="11" fillId="0" borderId="59" xfId="2" applyNumberFormat="1" applyFont="1" applyBorder="1"/>
    <xf numFmtId="0" fontId="11" fillId="0" borderId="68" xfId="0" applyFont="1" applyBorder="1"/>
    <xf numFmtId="0" fontId="14" fillId="17" borderId="62" xfId="0" applyFont="1" applyFill="1" applyBorder="1"/>
    <xf numFmtId="0" fontId="11" fillId="17" borderId="63" xfId="0" applyFont="1" applyFill="1" applyBorder="1"/>
    <xf numFmtId="0" fontId="11" fillId="17" borderId="59" xfId="0" applyFont="1" applyFill="1" applyBorder="1" applyAlignment="1">
      <alignment horizontal="center"/>
    </xf>
    <xf numFmtId="43" fontId="11" fillId="17" borderId="59" xfId="0" applyNumberFormat="1" applyFont="1" applyFill="1" applyBorder="1" applyAlignment="1">
      <alignment horizontal="right"/>
    </xf>
    <xf numFmtId="43" fontId="11" fillId="17" borderId="59" xfId="2" applyFont="1" applyFill="1" applyBorder="1" applyAlignment="1">
      <alignment horizontal="right"/>
    </xf>
    <xf numFmtId="188" fontId="11" fillId="17" borderId="59" xfId="2" applyNumberFormat="1" applyFont="1" applyFill="1" applyBorder="1" applyAlignment="1">
      <alignment horizontal="right"/>
    </xf>
    <xf numFmtId="43" fontId="11" fillId="17" borderId="63" xfId="2" applyFont="1" applyFill="1" applyBorder="1" applyAlignment="1">
      <alignment horizontal="right"/>
    </xf>
    <xf numFmtId="43" fontId="11" fillId="17" borderId="63" xfId="0" applyNumberFormat="1" applyFont="1" applyFill="1" applyBorder="1" applyAlignment="1">
      <alignment horizontal="right"/>
    </xf>
    <xf numFmtId="189" fontId="11" fillId="17" borderId="63" xfId="2" applyNumberFormat="1" applyFont="1" applyFill="1" applyBorder="1" applyAlignment="1">
      <alignment horizontal="right"/>
    </xf>
    <xf numFmtId="189" fontId="11" fillId="17" borderId="59" xfId="2" applyNumberFormat="1" applyFont="1" applyFill="1" applyBorder="1" applyAlignment="1">
      <alignment horizontal="right"/>
    </xf>
    <xf numFmtId="189" fontId="11" fillId="17" borderId="59" xfId="0" applyNumberFormat="1" applyFont="1" applyFill="1" applyBorder="1" applyAlignment="1">
      <alignment horizontal="right"/>
    </xf>
    <xf numFmtId="189" fontId="11" fillId="17" borderId="63" xfId="0" applyNumberFormat="1" applyFont="1" applyFill="1" applyBorder="1" applyAlignment="1">
      <alignment horizontal="right"/>
    </xf>
    <xf numFmtId="0" fontId="14" fillId="17" borderId="64" xfId="0" applyFont="1" applyFill="1" applyBorder="1"/>
    <xf numFmtId="0" fontId="11" fillId="17" borderId="69" xfId="0" applyFont="1" applyFill="1" applyBorder="1"/>
    <xf numFmtId="0" fontId="11" fillId="17" borderId="65" xfId="0" applyFont="1" applyFill="1" applyBorder="1" applyAlignment="1">
      <alignment horizontal="center"/>
    </xf>
    <xf numFmtId="189" fontId="11" fillId="17" borderId="65" xfId="0" applyNumberFormat="1" applyFont="1" applyFill="1" applyBorder="1" applyAlignment="1">
      <alignment horizontal="right"/>
    </xf>
    <xf numFmtId="0" fontId="8" fillId="0" borderId="59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45" fillId="0" borderId="0" xfId="14"/>
    <xf numFmtId="0" fontId="46" fillId="25" borderId="71" xfId="12" applyFont="1" applyFill="1" applyBorder="1" applyAlignment="1">
      <alignment horizontal="center" vertical="center"/>
    </xf>
    <xf numFmtId="0" fontId="47" fillId="25" borderId="71" xfId="12" applyFont="1" applyFill="1" applyBorder="1" applyAlignment="1">
      <alignment horizontal="center" vertical="center"/>
    </xf>
    <xf numFmtId="0" fontId="48" fillId="25" borderId="71" xfId="12" applyFont="1" applyFill="1" applyBorder="1" applyAlignment="1">
      <alignment horizontal="center" vertical="center"/>
    </xf>
    <xf numFmtId="0" fontId="49" fillId="25" borderId="76" xfId="12" applyFont="1" applyFill="1" applyBorder="1" applyAlignment="1">
      <alignment horizontal="center" vertical="center"/>
    </xf>
    <xf numFmtId="0" fontId="49" fillId="25" borderId="77" xfId="12" applyFont="1" applyFill="1" applyBorder="1" applyAlignment="1">
      <alignment horizontal="center" vertical="center"/>
    </xf>
    <xf numFmtId="0" fontId="49" fillId="25" borderId="78" xfId="12" applyFont="1" applyFill="1" applyBorder="1" applyAlignment="1">
      <alignment horizontal="center" vertical="center"/>
    </xf>
    <xf numFmtId="0" fontId="46" fillId="25" borderId="82" xfId="12" applyFont="1" applyFill="1" applyBorder="1" applyAlignment="1">
      <alignment horizontal="center" vertical="center"/>
    </xf>
    <xf numFmtId="0" fontId="47" fillId="25" borderId="82" xfId="12" applyFont="1" applyFill="1" applyBorder="1" applyAlignment="1">
      <alignment horizontal="center" vertical="center"/>
    </xf>
    <xf numFmtId="0" fontId="48" fillId="25" borderId="82" xfId="12" applyFont="1" applyFill="1" applyBorder="1" applyAlignment="1">
      <alignment horizontal="center" vertical="center"/>
    </xf>
    <xf numFmtId="0" fontId="46" fillId="25" borderId="84" xfId="12" applyFont="1" applyFill="1" applyBorder="1" applyAlignment="1">
      <alignment horizontal="center" vertical="center"/>
    </xf>
    <xf numFmtId="0" fontId="46" fillId="25" borderId="85" xfId="12" applyFont="1" applyFill="1" applyBorder="1" applyAlignment="1">
      <alignment horizontal="center" vertical="center"/>
    </xf>
    <xf numFmtId="0" fontId="46" fillId="25" borderId="86" xfId="12" applyFont="1" applyFill="1" applyBorder="1" applyAlignment="1">
      <alignment horizontal="center" vertical="center"/>
    </xf>
    <xf numFmtId="0" fontId="49" fillId="25" borderId="87" xfId="12" applyFont="1" applyFill="1" applyBorder="1" applyAlignment="1">
      <alignment horizontal="center" vertical="center"/>
    </xf>
    <xf numFmtId="0" fontId="49" fillId="25" borderId="88" xfId="12" applyFont="1" applyFill="1" applyBorder="1" applyAlignment="1">
      <alignment horizontal="center" vertical="center"/>
    </xf>
    <xf numFmtId="0" fontId="49" fillId="25" borderId="89" xfId="12" applyFont="1" applyFill="1" applyBorder="1" applyAlignment="1">
      <alignment horizontal="center" vertical="center"/>
    </xf>
    <xf numFmtId="0" fontId="51" fillId="25" borderId="90" xfId="12" applyFont="1" applyFill="1" applyBorder="1" applyAlignment="1">
      <alignment horizontal="center" vertical="center" wrapText="1"/>
    </xf>
    <xf numFmtId="0" fontId="50" fillId="25" borderId="91" xfId="12" applyFont="1" applyFill="1" applyBorder="1" applyAlignment="1">
      <alignment horizontal="center" vertical="center"/>
    </xf>
    <xf numFmtId="0" fontId="52" fillId="0" borderId="0" xfId="12" applyFont="1" applyFill="1" applyBorder="1" applyAlignment="1">
      <alignment horizontal="center" vertical="center"/>
    </xf>
    <xf numFmtId="0" fontId="47" fillId="0" borderId="0" xfId="12" applyFont="1" applyFill="1" applyBorder="1" applyAlignment="1">
      <alignment horizontal="center" vertical="center"/>
    </xf>
    <xf numFmtId="0" fontId="48" fillId="0" borderId="0" xfId="12" applyFont="1" applyFill="1" applyBorder="1" applyAlignment="1">
      <alignment horizontal="center" vertical="center"/>
    </xf>
    <xf numFmtId="0" fontId="53" fillId="0" borderId="94" xfId="12" applyFont="1" applyFill="1" applyBorder="1" applyAlignment="1">
      <alignment horizontal="center"/>
    </xf>
    <xf numFmtId="193" fontId="52" fillId="0" borderId="95" xfId="15" applyNumberFormat="1" applyFont="1" applyFill="1" applyBorder="1" applyAlignment="1" applyProtection="1"/>
    <xf numFmtId="193" fontId="52" fillId="0" borderId="96" xfId="15" applyNumberFormat="1" applyFont="1" applyFill="1" applyBorder="1" applyAlignment="1" applyProtection="1"/>
    <xf numFmtId="193" fontId="52" fillId="0" borderId="97" xfId="15" applyNumberFormat="1" applyFont="1" applyFill="1" applyBorder="1" applyAlignment="1" applyProtection="1">
      <alignment horizontal="center"/>
    </xf>
    <xf numFmtId="193" fontId="46" fillId="26" borderId="98" xfId="12" applyNumberFormat="1" applyFont="1" applyFill="1" applyBorder="1" applyAlignment="1">
      <alignment vertical="center"/>
    </xf>
    <xf numFmtId="193" fontId="46" fillId="26" borderId="96" xfId="12" applyNumberFormat="1" applyFont="1" applyFill="1" applyBorder="1" applyAlignment="1">
      <alignment vertical="center"/>
    </xf>
    <xf numFmtId="193" fontId="46" fillId="26" borderId="97" xfId="12" applyNumberFormat="1" applyFont="1" applyFill="1" applyBorder="1" applyAlignment="1">
      <alignment vertical="center"/>
    </xf>
    <xf numFmtId="193" fontId="50" fillId="0" borderId="99" xfId="12" applyNumberFormat="1" applyFont="1" applyFill="1" applyBorder="1" applyAlignment="1">
      <alignment horizontal="center" wrapText="1"/>
    </xf>
    <xf numFmtId="189" fontId="50" fillId="0" borderId="100" xfId="16" applyNumberFormat="1" applyFont="1" applyFill="1" applyBorder="1" applyAlignment="1" applyProtection="1">
      <alignment horizontal="center"/>
    </xf>
    <xf numFmtId="0" fontId="54" fillId="0" borderId="70" xfId="12" applyFont="1" applyFill="1" applyBorder="1" applyAlignment="1">
      <alignment horizontal="center"/>
    </xf>
    <xf numFmtId="0" fontId="54" fillId="0" borderId="71" xfId="12" applyFont="1" applyFill="1" applyBorder="1"/>
    <xf numFmtId="0" fontId="47" fillId="0" borderId="71" xfId="12" applyFont="1" applyFill="1" applyBorder="1"/>
    <xf numFmtId="188" fontId="48" fillId="0" borderId="71" xfId="12" applyNumberFormat="1" applyFont="1" applyFill="1" applyBorder="1"/>
    <xf numFmtId="0" fontId="29" fillId="0" borderId="101" xfId="12" applyFont="1" applyFill="1" applyBorder="1" applyAlignment="1">
      <alignment horizontal="center"/>
    </xf>
    <xf numFmtId="193" fontId="54" fillId="0" borderId="102" xfId="15" applyNumberFormat="1" applyFont="1" applyFill="1" applyBorder="1" applyAlignment="1" applyProtection="1"/>
    <xf numFmtId="193" fontId="54" fillId="0" borderId="103" xfId="15" applyNumberFormat="1" applyFont="1" applyFill="1" applyBorder="1" applyAlignment="1" applyProtection="1"/>
    <xf numFmtId="193" fontId="54" fillId="0" borderId="104" xfId="15" applyNumberFormat="1" applyFont="1" applyFill="1" applyBorder="1" applyAlignment="1" applyProtection="1">
      <alignment horizontal="center"/>
    </xf>
    <xf numFmtId="0" fontId="55" fillId="0" borderId="105" xfId="12" applyFont="1" applyFill="1" applyBorder="1"/>
    <xf numFmtId="0" fontId="55" fillId="0" borderId="103" xfId="12" applyFont="1" applyFill="1" applyBorder="1"/>
    <xf numFmtId="193" fontId="55" fillId="0" borderId="104" xfId="12" applyNumberFormat="1" applyFont="1" applyFill="1" applyBorder="1"/>
    <xf numFmtId="0" fontId="51" fillId="0" borderId="106" xfId="12" applyFont="1" applyFill="1" applyBorder="1" applyAlignment="1">
      <alignment horizontal="center"/>
    </xf>
    <xf numFmtId="0" fontId="50" fillId="0" borderId="107" xfId="12" applyFont="1" applyFill="1" applyBorder="1" applyAlignment="1">
      <alignment horizontal="center"/>
    </xf>
    <xf numFmtId="0" fontId="46" fillId="27" borderId="108" xfId="12" applyFont="1" applyFill="1" applyBorder="1" applyAlignment="1">
      <alignment horizontal="center"/>
    </xf>
    <xf numFmtId="0" fontId="46" fillId="27" borderId="109" xfId="12" applyFont="1" applyFill="1" applyBorder="1" applyAlignment="1">
      <alignment vertical="center"/>
    </xf>
    <xf numFmtId="188" fontId="46" fillId="27" borderId="109" xfId="12" applyNumberFormat="1" applyFont="1" applyFill="1" applyBorder="1" applyAlignment="1">
      <alignment vertical="center"/>
    </xf>
    <xf numFmtId="188" fontId="47" fillId="27" borderId="109" xfId="17" applyNumberFormat="1" applyFont="1" applyFill="1" applyBorder="1" applyAlignment="1">
      <alignment vertical="center"/>
    </xf>
    <xf numFmtId="188" fontId="48" fillId="27" borderId="109" xfId="17" applyNumberFormat="1" applyFont="1" applyFill="1" applyBorder="1" applyAlignment="1">
      <alignment vertical="center"/>
    </xf>
    <xf numFmtId="193" fontId="52" fillId="25" borderId="110" xfId="12" applyNumberFormat="1" applyFont="1" applyFill="1" applyBorder="1" applyAlignment="1">
      <alignment vertical="center"/>
    </xf>
    <xf numFmtId="193" fontId="38" fillId="25" borderId="111" xfId="12" applyNumberFormat="1" applyFont="1" applyFill="1" applyBorder="1" applyAlignment="1">
      <alignment vertical="center"/>
    </xf>
    <xf numFmtId="193" fontId="38" fillId="25" borderId="112" xfId="12" applyNumberFormat="1" applyFont="1" applyFill="1" applyBorder="1" applyAlignment="1">
      <alignment vertical="center"/>
    </xf>
    <xf numFmtId="193" fontId="52" fillId="25" borderId="113" xfId="12" applyNumberFormat="1" applyFont="1" applyFill="1" applyBorder="1" applyAlignment="1">
      <alignment vertical="center"/>
    </xf>
    <xf numFmtId="193" fontId="46" fillId="25" borderId="114" xfId="12" applyNumberFormat="1" applyFont="1" applyFill="1" applyBorder="1" applyAlignment="1">
      <alignment vertical="center"/>
    </xf>
    <xf numFmtId="193" fontId="46" fillId="25" borderId="112" xfId="12" applyNumberFormat="1" applyFont="1" applyFill="1" applyBorder="1" applyAlignment="1">
      <alignment vertical="center"/>
    </xf>
    <xf numFmtId="193" fontId="46" fillId="25" borderId="113" xfId="12" applyNumberFormat="1" applyFont="1" applyFill="1" applyBorder="1" applyAlignment="1">
      <alignment vertical="center"/>
    </xf>
    <xf numFmtId="193" fontId="50" fillId="27" borderId="115" xfId="12" applyNumberFormat="1" applyFont="1" applyFill="1" applyBorder="1" applyAlignment="1">
      <alignment vertical="center"/>
    </xf>
    <xf numFmtId="189" fontId="50" fillId="27" borderId="116" xfId="16" applyNumberFormat="1" applyFont="1" applyFill="1" applyBorder="1" applyAlignment="1">
      <alignment horizontal="center" vertical="center"/>
    </xf>
    <xf numFmtId="194" fontId="45" fillId="0" borderId="0" xfId="14" applyNumberFormat="1"/>
    <xf numFmtId="0" fontId="56" fillId="0" borderId="117" xfId="12" applyFont="1" applyFill="1" applyBorder="1" applyAlignment="1">
      <alignment horizontal="center"/>
    </xf>
    <xf numFmtId="0" fontId="9" fillId="0" borderId="118" xfId="12" applyFont="1" applyFill="1" applyBorder="1"/>
    <xf numFmtId="188" fontId="38" fillId="0" borderId="118" xfId="17" applyNumberFormat="1" applyFont="1" applyFill="1" applyBorder="1"/>
    <xf numFmtId="188" fontId="47" fillId="0" borderId="118" xfId="17" applyNumberFormat="1" applyFont="1" applyFill="1" applyBorder="1"/>
    <xf numFmtId="188" fontId="48" fillId="0" borderId="118" xfId="17" applyNumberFormat="1" applyFont="1" applyFill="1" applyBorder="1"/>
    <xf numFmtId="193" fontId="52" fillId="9" borderId="119" xfId="15" applyNumberFormat="1" applyFont="1" applyFill="1" applyBorder="1" applyAlignment="1" applyProtection="1"/>
    <xf numFmtId="193" fontId="57" fillId="0" borderId="120" xfId="15" applyNumberFormat="1" applyFont="1" applyFill="1" applyBorder="1" applyAlignment="1" applyProtection="1"/>
    <xf numFmtId="193" fontId="57" fillId="0" borderId="121" xfId="15" applyNumberFormat="1" applyFont="1" applyFill="1" applyBorder="1" applyAlignment="1" applyProtection="1"/>
    <xf numFmtId="193" fontId="52" fillId="27" borderId="122" xfId="15" applyNumberFormat="1" applyFont="1" applyFill="1" applyBorder="1" applyAlignment="1" applyProtection="1"/>
    <xf numFmtId="193" fontId="58" fillId="6" borderId="123" xfId="15" applyNumberFormat="1" applyFont="1" applyFill="1" applyBorder="1" applyAlignment="1" applyProtection="1"/>
    <xf numFmtId="193" fontId="58" fillId="6" borderId="124" xfId="15" applyNumberFormat="1" applyFont="1" applyFill="1" applyBorder="1" applyAlignment="1" applyProtection="1"/>
    <xf numFmtId="193" fontId="58" fillId="6" borderId="125" xfId="15" applyNumberFormat="1" applyFont="1" applyFill="1" applyBorder="1" applyAlignment="1" applyProtection="1"/>
    <xf numFmtId="193" fontId="50" fillId="0" borderId="126" xfId="15" applyNumberFormat="1" applyFont="1" applyFill="1" applyBorder="1" applyAlignment="1" applyProtection="1"/>
    <xf numFmtId="189" fontId="50" fillId="0" borderId="127" xfId="16" applyNumberFormat="1" applyFont="1" applyFill="1" applyBorder="1" applyAlignment="1" applyProtection="1">
      <alignment horizontal="center"/>
    </xf>
    <xf numFmtId="0" fontId="56" fillId="0" borderId="128" xfId="12" applyFont="1" applyFill="1" applyBorder="1" applyAlignment="1">
      <alignment horizontal="center"/>
    </xf>
    <xf numFmtId="0" fontId="9" fillId="0" borderId="129" xfId="12" applyFont="1" applyFill="1" applyBorder="1"/>
    <xf numFmtId="188" fontId="38" fillId="0" borderId="129" xfId="17" applyNumberFormat="1" applyFont="1" applyFill="1" applyBorder="1"/>
    <xf numFmtId="188" fontId="47" fillId="0" borderId="129" xfId="17" applyNumberFormat="1" applyFont="1" applyFill="1" applyBorder="1"/>
    <xf numFmtId="188" fontId="48" fillId="0" borderId="129" xfId="17" applyNumberFormat="1" applyFont="1" applyFill="1" applyBorder="1"/>
    <xf numFmtId="193" fontId="52" fillId="9" borderId="130" xfId="15" applyNumberFormat="1" applyFont="1" applyFill="1" applyBorder="1" applyAlignment="1" applyProtection="1"/>
    <xf numFmtId="193" fontId="57" fillId="0" borderId="131" xfId="15" applyNumberFormat="1" applyFont="1" applyFill="1" applyBorder="1" applyAlignment="1" applyProtection="1"/>
    <xf numFmtId="193" fontId="57" fillId="0" borderId="132" xfId="15" applyNumberFormat="1" applyFont="1" applyFill="1" applyBorder="1" applyAlignment="1" applyProtection="1"/>
    <xf numFmtId="193" fontId="52" fillId="27" borderId="133" xfId="15" applyNumberFormat="1" applyFont="1" applyFill="1" applyBorder="1" applyAlignment="1" applyProtection="1"/>
    <xf numFmtId="193" fontId="58" fillId="6" borderId="134" xfId="15" applyNumberFormat="1" applyFont="1" applyFill="1" applyBorder="1" applyAlignment="1" applyProtection="1"/>
    <xf numFmtId="193" fontId="58" fillId="6" borderId="132" xfId="15" applyNumberFormat="1" applyFont="1" applyFill="1" applyBorder="1" applyAlignment="1" applyProtection="1"/>
    <xf numFmtId="193" fontId="58" fillId="6" borderId="133" xfId="15" applyNumberFormat="1" applyFont="1" applyFill="1" applyBorder="1" applyAlignment="1" applyProtection="1"/>
    <xf numFmtId="193" fontId="52" fillId="9" borderId="135" xfId="15" applyNumberFormat="1" applyFont="1" applyFill="1" applyBorder="1" applyAlignment="1" applyProtection="1"/>
    <xf numFmtId="0" fontId="56" fillId="28" borderId="128" xfId="12" applyFont="1" applyFill="1" applyBorder="1" applyAlignment="1">
      <alignment horizontal="center"/>
    </xf>
    <xf numFmtId="0" fontId="9" fillId="28" borderId="129" xfId="12" applyFont="1" applyFill="1" applyBorder="1"/>
    <xf numFmtId="188" fontId="47" fillId="28" borderId="129" xfId="17" applyNumberFormat="1" applyFont="1" applyFill="1" applyBorder="1"/>
    <xf numFmtId="188" fontId="48" fillId="28" borderId="129" xfId="17" applyNumberFormat="1" applyFont="1" applyFill="1" applyBorder="1"/>
    <xf numFmtId="193" fontId="48" fillId="28" borderId="130" xfId="15" applyNumberFormat="1" applyFont="1" applyFill="1" applyBorder="1" applyAlignment="1" applyProtection="1"/>
    <xf numFmtId="193" fontId="52" fillId="28" borderId="133" xfId="15" applyNumberFormat="1" applyFont="1" applyFill="1" applyBorder="1" applyAlignment="1" applyProtection="1"/>
    <xf numFmtId="193" fontId="52" fillId="28" borderId="130" xfId="15" applyNumberFormat="1" applyFont="1" applyFill="1" applyBorder="1" applyAlignment="1" applyProtection="1"/>
    <xf numFmtId="0" fontId="56" fillId="29" borderId="128" xfId="12" applyFont="1" applyFill="1" applyBorder="1" applyAlignment="1">
      <alignment horizontal="center"/>
    </xf>
    <xf numFmtId="0" fontId="9" fillId="29" borderId="129" xfId="12" applyFont="1" applyFill="1" applyBorder="1"/>
    <xf numFmtId="188" fontId="48" fillId="29" borderId="129" xfId="17" applyNumberFormat="1" applyFont="1" applyFill="1" applyBorder="1"/>
    <xf numFmtId="193" fontId="47" fillId="9" borderId="130" xfId="15" applyNumberFormat="1" applyFont="1" applyFill="1" applyBorder="1" applyAlignment="1" applyProtection="1"/>
    <xf numFmtId="0" fontId="56" fillId="0" borderId="136" xfId="12" applyFont="1" applyFill="1" applyBorder="1" applyAlignment="1">
      <alignment horizontal="center"/>
    </xf>
    <xf numFmtId="0" fontId="9" fillId="0" borderId="137" xfId="12" applyFont="1" applyFill="1" applyBorder="1"/>
    <xf numFmtId="188" fontId="38" fillId="0" borderId="137" xfId="17" applyNumberFormat="1" applyFont="1" applyFill="1" applyBorder="1"/>
    <xf numFmtId="188" fontId="47" fillId="0" borderId="137" xfId="17" applyNumberFormat="1" applyFont="1" applyFill="1" applyBorder="1"/>
    <xf numFmtId="188" fontId="48" fillId="0" borderId="137" xfId="17" applyNumberFormat="1" applyFont="1" applyFill="1" applyBorder="1"/>
    <xf numFmtId="193" fontId="52" fillId="9" borderId="138" xfId="15" applyNumberFormat="1" applyFont="1" applyFill="1" applyBorder="1" applyAlignment="1" applyProtection="1"/>
    <xf numFmtId="193" fontId="57" fillId="0" borderId="139" xfId="15" applyNumberFormat="1" applyFont="1" applyFill="1" applyBorder="1" applyAlignment="1" applyProtection="1"/>
    <xf numFmtId="193" fontId="57" fillId="0" borderId="140" xfId="15" applyNumberFormat="1" applyFont="1" applyFill="1" applyBorder="1" applyAlignment="1" applyProtection="1"/>
    <xf numFmtId="193" fontId="52" fillId="27" borderId="141" xfId="15" applyNumberFormat="1" applyFont="1" applyFill="1" applyBorder="1" applyAlignment="1" applyProtection="1"/>
    <xf numFmtId="193" fontId="58" fillId="6" borderId="142" xfId="15" applyNumberFormat="1" applyFont="1" applyFill="1" applyBorder="1" applyAlignment="1" applyProtection="1"/>
    <xf numFmtId="193" fontId="58" fillId="6" borderId="140" xfId="15" applyNumberFormat="1" applyFont="1" applyFill="1" applyBorder="1" applyAlignment="1" applyProtection="1"/>
    <xf numFmtId="193" fontId="58" fillId="6" borderId="141" xfId="15" applyNumberFormat="1" applyFont="1" applyFill="1" applyBorder="1" applyAlignment="1" applyProtection="1"/>
    <xf numFmtId="193" fontId="50" fillId="0" borderId="143" xfId="15" applyNumberFormat="1" applyFont="1" applyFill="1" applyBorder="1" applyAlignment="1" applyProtection="1"/>
    <xf numFmtId="189" fontId="50" fillId="0" borderId="144" xfId="16" applyNumberFormat="1" applyFont="1" applyFill="1" applyBorder="1" applyAlignment="1" applyProtection="1">
      <alignment horizontal="center"/>
    </xf>
    <xf numFmtId="193" fontId="58" fillId="6" borderId="145" xfId="15" applyNumberFormat="1" applyFont="1" applyFill="1" applyBorder="1" applyAlignment="1" applyProtection="1"/>
    <xf numFmtId="193" fontId="58" fillId="6" borderId="121" xfId="15" applyNumberFormat="1" applyFont="1" applyFill="1" applyBorder="1" applyAlignment="1" applyProtection="1"/>
    <xf numFmtId="193" fontId="58" fillId="6" borderId="122" xfId="15" applyNumberFormat="1" applyFont="1" applyFill="1" applyBorder="1" applyAlignment="1" applyProtection="1"/>
    <xf numFmtId="0" fontId="56" fillId="0" borderId="146" xfId="12" applyFont="1" applyFill="1" applyBorder="1" applyAlignment="1">
      <alignment horizontal="center"/>
    </xf>
    <xf numFmtId="0" fontId="9" fillId="0" borderId="147" xfId="12" applyFont="1" applyFill="1" applyBorder="1"/>
    <xf numFmtId="188" fontId="38" fillId="0" borderId="147" xfId="17" applyNumberFormat="1" applyFont="1" applyFill="1" applyBorder="1"/>
    <xf numFmtId="188" fontId="47" fillId="0" borderId="147" xfId="17" applyNumberFormat="1" applyFont="1" applyFill="1" applyBorder="1"/>
    <xf numFmtId="188" fontId="48" fillId="0" borderId="147" xfId="17" applyNumberFormat="1" applyFont="1" applyFill="1" applyBorder="1"/>
    <xf numFmtId="193" fontId="52" fillId="9" borderId="148" xfId="15" applyNumberFormat="1" applyFont="1" applyFill="1" applyBorder="1" applyAlignment="1" applyProtection="1"/>
    <xf numFmtId="193" fontId="57" fillId="0" borderId="149" xfId="15" applyNumberFormat="1" applyFont="1" applyFill="1" applyBorder="1" applyAlignment="1" applyProtection="1"/>
    <xf numFmtId="193" fontId="57" fillId="0" borderId="150" xfId="15" applyNumberFormat="1" applyFont="1" applyFill="1" applyBorder="1" applyAlignment="1" applyProtection="1"/>
    <xf numFmtId="193" fontId="52" fillId="27" borderId="151" xfId="15" applyNumberFormat="1" applyFont="1" applyFill="1" applyBorder="1" applyAlignment="1" applyProtection="1"/>
    <xf numFmtId="193" fontId="58" fillId="6" borderId="149" xfId="15" applyNumberFormat="1" applyFont="1" applyFill="1" applyBorder="1" applyAlignment="1" applyProtection="1"/>
    <xf numFmtId="193" fontId="58" fillId="6" borderId="150" xfId="15" applyNumberFormat="1" applyFont="1" applyFill="1" applyBorder="1" applyAlignment="1" applyProtection="1"/>
    <xf numFmtId="193" fontId="58" fillId="6" borderId="151" xfId="15" applyNumberFormat="1" applyFont="1" applyFill="1" applyBorder="1" applyAlignment="1" applyProtection="1"/>
    <xf numFmtId="193" fontId="50" fillId="0" borderId="152" xfId="15" applyNumberFormat="1" applyFont="1" applyFill="1" applyBorder="1" applyAlignment="1" applyProtection="1"/>
    <xf numFmtId="189" fontId="50" fillId="0" borderId="153" xfId="16" applyNumberFormat="1" applyFont="1" applyFill="1" applyBorder="1" applyAlignment="1" applyProtection="1">
      <alignment horizontal="center"/>
    </xf>
    <xf numFmtId="0" fontId="2" fillId="0" borderId="0" xfId="18"/>
    <xf numFmtId="0" fontId="60" fillId="0" borderId="0" xfId="18" applyFont="1"/>
    <xf numFmtId="0" fontId="61" fillId="0" borderId="0" xfId="18" applyFont="1"/>
    <xf numFmtId="0" fontId="62" fillId="0" borderId="0" xfId="18" applyFont="1"/>
    <xf numFmtId="0" fontId="12" fillId="0" borderId="0" xfId="18" applyFont="1"/>
    <xf numFmtId="0" fontId="21" fillId="0" borderId="0" xfId="18" applyFont="1"/>
    <xf numFmtId="0" fontId="63" fillId="0" borderId="0" xfId="18" applyFont="1"/>
    <xf numFmtId="0" fontId="64" fillId="0" borderId="0" xfId="18" applyFont="1"/>
    <xf numFmtId="0" fontId="65" fillId="0" borderId="0" xfId="18" applyFont="1"/>
    <xf numFmtId="0" fontId="12" fillId="0" borderId="0" xfId="14" applyFont="1"/>
    <xf numFmtId="0" fontId="63" fillId="0" borderId="0" xfId="14" applyFont="1"/>
    <xf numFmtId="0" fontId="64" fillId="0" borderId="0" xfId="14" applyFont="1"/>
    <xf numFmtId="0" fontId="65" fillId="0" borderId="0" xfId="14" applyFont="1"/>
    <xf numFmtId="0" fontId="21" fillId="29" borderId="0" xfId="18" applyFont="1" applyFill="1"/>
    <xf numFmtId="0" fontId="12" fillId="29" borderId="0" xfId="18" applyFont="1" applyFill="1"/>
    <xf numFmtId="0" fontId="66" fillId="29" borderId="0" xfId="14" applyFont="1" applyFill="1"/>
    <xf numFmtId="0" fontId="67" fillId="29" borderId="0" xfId="14" applyFont="1" applyFill="1"/>
    <xf numFmtId="0" fontId="68" fillId="0" borderId="0" xfId="14" applyFont="1"/>
    <xf numFmtId="0" fontId="66" fillId="0" borderId="0" xfId="14" applyFont="1"/>
    <xf numFmtId="0" fontId="67" fillId="0" borderId="0" xfId="14" applyFont="1"/>
    <xf numFmtId="0" fontId="21" fillId="24" borderId="0" xfId="18" applyFont="1" applyFill="1"/>
    <xf numFmtId="0" fontId="12" fillId="24" borderId="0" xfId="18" applyFont="1" applyFill="1"/>
    <xf numFmtId="0" fontId="66" fillId="24" borderId="0" xfId="14" applyFont="1" applyFill="1"/>
    <xf numFmtId="0" fontId="67" fillId="24" borderId="0" xfId="14" applyFont="1" applyFill="1"/>
    <xf numFmtId="0" fontId="45" fillId="24" borderId="0" xfId="14" applyFill="1"/>
    <xf numFmtId="0" fontId="21" fillId="28" borderId="0" xfId="18" applyFont="1" applyFill="1"/>
    <xf numFmtId="0" fontId="45" fillId="28" borderId="0" xfId="14" applyFill="1"/>
    <xf numFmtId="0" fontId="66" fillId="28" borderId="0" xfId="14" applyFont="1" applyFill="1"/>
    <xf numFmtId="0" fontId="67" fillId="28" borderId="0" xfId="14" applyFont="1" applyFill="1"/>
    <xf numFmtId="193" fontId="69" fillId="29" borderId="132" xfId="15" applyNumberFormat="1" applyFont="1" applyFill="1" applyBorder="1" applyAlignment="1" applyProtection="1"/>
    <xf numFmtId="193" fontId="52" fillId="0" borderId="156" xfId="12" applyNumberFormat="1" applyFont="1" applyFill="1" applyBorder="1" applyAlignment="1">
      <alignment horizontal="center"/>
    </xf>
    <xf numFmtId="189" fontId="52" fillId="0" borderId="95" xfId="1" applyNumberFormat="1" applyFont="1" applyFill="1" applyBorder="1" applyAlignment="1" applyProtection="1"/>
    <xf numFmtId="189" fontId="52" fillId="0" borderId="96" xfId="1" applyNumberFormat="1" applyFont="1" applyFill="1" applyBorder="1" applyAlignment="1" applyProtection="1"/>
    <xf numFmtId="189" fontId="52" fillId="0" borderId="96" xfId="1" applyNumberFormat="1" applyFont="1" applyFill="1" applyBorder="1" applyAlignment="1" applyProtection="1">
      <alignment horizontal="center"/>
    </xf>
    <xf numFmtId="189" fontId="52" fillId="0" borderId="97" xfId="1" applyNumberFormat="1" applyFont="1" applyFill="1" applyBorder="1" applyAlignment="1" applyProtection="1">
      <alignment horizontal="center"/>
    </xf>
    <xf numFmtId="189" fontId="46" fillId="26" borderId="98" xfId="1" applyNumberFormat="1" applyFont="1" applyFill="1" applyBorder="1" applyAlignment="1">
      <alignment vertical="center"/>
    </xf>
    <xf numFmtId="189" fontId="46" fillId="26" borderId="96" xfId="1" applyNumberFormat="1" applyFont="1" applyFill="1" applyBorder="1" applyAlignment="1">
      <alignment vertical="center"/>
    </xf>
    <xf numFmtId="189" fontId="46" fillId="26" borderId="97" xfId="1" applyNumberFormat="1" applyFont="1" applyFill="1" applyBorder="1" applyAlignment="1">
      <alignment vertical="center"/>
    </xf>
    <xf numFmtId="189" fontId="50" fillId="0" borderId="99" xfId="1" applyNumberFormat="1" applyFont="1" applyFill="1" applyBorder="1" applyAlignment="1">
      <alignment horizontal="center" wrapText="1"/>
    </xf>
    <xf numFmtId="0" fontId="29" fillId="0" borderId="154" xfId="12" applyFont="1" applyFill="1" applyBorder="1" applyAlignment="1">
      <alignment horizontal="center"/>
    </xf>
    <xf numFmtId="189" fontId="54" fillId="0" borderId="102" xfId="1" applyNumberFormat="1" applyFont="1" applyFill="1" applyBorder="1" applyAlignment="1" applyProtection="1"/>
    <xf numFmtId="189" fontId="54" fillId="0" borderId="103" xfId="1" applyNumberFormat="1" applyFont="1" applyFill="1" applyBorder="1" applyAlignment="1" applyProtection="1"/>
    <xf numFmtId="189" fontId="54" fillId="0" borderId="103" xfId="1" applyNumberFormat="1" applyFont="1" applyFill="1" applyBorder="1" applyAlignment="1" applyProtection="1">
      <alignment horizontal="center"/>
    </xf>
    <xf numFmtId="189" fontId="54" fillId="0" borderId="104" xfId="1" applyNumberFormat="1" applyFont="1" applyFill="1" applyBorder="1" applyAlignment="1" applyProtection="1">
      <alignment horizontal="center"/>
    </xf>
    <xf numFmtId="189" fontId="51" fillId="0" borderId="106" xfId="1" applyNumberFormat="1" applyFont="1" applyFill="1" applyBorder="1" applyAlignment="1">
      <alignment horizontal="center"/>
    </xf>
    <xf numFmtId="193" fontId="52" fillId="25" borderId="157" xfId="12" applyNumberFormat="1" applyFont="1" applyFill="1" applyBorder="1" applyAlignment="1">
      <alignment vertical="center"/>
    </xf>
    <xf numFmtId="189" fontId="38" fillId="25" borderId="111" xfId="1" applyNumberFormat="1" applyFont="1" applyFill="1" applyBorder="1" applyAlignment="1">
      <alignment vertical="center"/>
    </xf>
    <xf numFmtId="189" fontId="38" fillId="25" borderId="112" xfId="1" applyNumberFormat="1" applyFont="1" applyFill="1" applyBorder="1" applyAlignment="1">
      <alignment vertical="center"/>
    </xf>
    <xf numFmtId="189" fontId="46" fillId="25" borderId="114" xfId="1" applyNumberFormat="1" applyFont="1" applyFill="1" applyBorder="1" applyAlignment="1">
      <alignment vertical="center"/>
    </xf>
    <xf numFmtId="189" fontId="46" fillId="25" borderId="112" xfId="1" applyNumberFormat="1" applyFont="1" applyFill="1" applyBorder="1" applyAlignment="1">
      <alignment vertical="center"/>
    </xf>
    <xf numFmtId="189" fontId="46" fillId="25" borderId="113" xfId="1" applyNumberFormat="1" applyFont="1" applyFill="1" applyBorder="1" applyAlignment="1">
      <alignment vertical="center"/>
    </xf>
    <xf numFmtId="189" fontId="50" fillId="27" borderId="115" xfId="1" applyNumberFormat="1" applyFont="1" applyFill="1" applyBorder="1" applyAlignment="1">
      <alignment vertical="center"/>
    </xf>
    <xf numFmtId="43" fontId="45" fillId="0" borderId="0" xfId="14" applyNumberFormat="1"/>
    <xf numFmtId="193" fontId="52" fillId="9" borderId="158" xfId="15" applyNumberFormat="1" applyFont="1" applyFill="1" applyBorder="1" applyAlignment="1" applyProtection="1"/>
    <xf numFmtId="189" fontId="57" fillId="0" borderId="120" xfId="1" applyNumberFormat="1" applyFont="1" applyFill="1" applyBorder="1" applyAlignment="1" applyProtection="1"/>
    <xf numFmtId="189" fontId="57" fillId="0" borderId="121" xfId="1" applyNumberFormat="1" applyFont="1" applyFill="1" applyBorder="1" applyAlignment="1" applyProtection="1"/>
    <xf numFmtId="189" fontId="58" fillId="6" borderId="123" xfId="1" applyNumberFormat="1" applyFont="1" applyFill="1" applyBorder="1" applyAlignment="1" applyProtection="1"/>
    <xf numFmtId="189" fontId="58" fillId="6" borderId="124" xfId="1" applyNumberFormat="1" applyFont="1" applyFill="1" applyBorder="1" applyAlignment="1" applyProtection="1"/>
    <xf numFmtId="189" fontId="58" fillId="6" borderId="125" xfId="1" applyNumberFormat="1" applyFont="1" applyFill="1" applyBorder="1" applyAlignment="1" applyProtection="1"/>
    <xf numFmtId="189" fontId="50" fillId="0" borderId="126" xfId="1" applyNumberFormat="1" applyFont="1" applyFill="1" applyBorder="1" applyAlignment="1" applyProtection="1"/>
    <xf numFmtId="193" fontId="52" fillId="9" borderId="159" xfId="15" applyNumberFormat="1" applyFont="1" applyFill="1" applyBorder="1" applyAlignment="1" applyProtection="1"/>
    <xf numFmtId="189" fontId="57" fillId="0" borderId="131" xfId="1" applyNumberFormat="1" applyFont="1" applyFill="1" applyBorder="1" applyAlignment="1" applyProtection="1"/>
    <xf numFmtId="189" fontId="57" fillId="0" borderId="132" xfId="1" applyNumberFormat="1" applyFont="1" applyFill="1" applyBorder="1" applyAlignment="1" applyProtection="1"/>
    <xf numFmtId="189" fontId="58" fillId="6" borderId="134" xfId="1" applyNumberFormat="1" applyFont="1" applyFill="1" applyBorder="1" applyAlignment="1" applyProtection="1"/>
    <xf numFmtId="189" fontId="58" fillId="6" borderId="132" xfId="1" applyNumberFormat="1" applyFont="1" applyFill="1" applyBorder="1" applyAlignment="1" applyProtection="1"/>
    <xf numFmtId="189" fontId="58" fillId="6" borderId="133" xfId="1" applyNumberFormat="1" applyFont="1" applyFill="1" applyBorder="1" applyAlignment="1" applyProtection="1"/>
    <xf numFmtId="193" fontId="52" fillId="9" borderId="160" xfId="15" applyNumberFormat="1" applyFont="1" applyFill="1" applyBorder="1" applyAlignment="1" applyProtection="1"/>
    <xf numFmtId="193" fontId="52" fillId="9" borderId="161" xfId="15" applyNumberFormat="1" applyFont="1" applyFill="1" applyBorder="1" applyAlignment="1" applyProtection="1"/>
    <xf numFmtId="189" fontId="57" fillId="0" borderId="139" xfId="1" applyNumberFormat="1" applyFont="1" applyFill="1" applyBorder="1" applyAlignment="1" applyProtection="1"/>
    <xf numFmtId="189" fontId="57" fillId="0" borderId="140" xfId="1" applyNumberFormat="1" applyFont="1" applyFill="1" applyBorder="1" applyAlignment="1" applyProtection="1"/>
    <xf numFmtId="189" fontId="58" fillId="6" borderId="142" xfId="1" applyNumberFormat="1" applyFont="1" applyFill="1" applyBorder="1" applyAlignment="1" applyProtection="1"/>
    <xf numFmtId="189" fontId="58" fillId="6" borderId="140" xfId="1" applyNumberFormat="1" applyFont="1" applyFill="1" applyBorder="1" applyAlignment="1" applyProtection="1"/>
    <xf numFmtId="189" fontId="58" fillId="6" borderId="141" xfId="1" applyNumberFormat="1" applyFont="1" applyFill="1" applyBorder="1" applyAlignment="1" applyProtection="1"/>
    <xf numFmtId="189" fontId="50" fillId="0" borderId="143" xfId="1" applyNumberFormat="1" applyFont="1" applyFill="1" applyBorder="1" applyAlignment="1" applyProtection="1"/>
    <xf numFmtId="189" fontId="58" fillId="6" borderId="145" xfId="1" applyNumberFormat="1" applyFont="1" applyFill="1" applyBorder="1" applyAlignment="1" applyProtection="1"/>
    <xf numFmtId="189" fontId="58" fillId="6" borderId="121" xfId="1" applyNumberFormat="1" applyFont="1" applyFill="1" applyBorder="1" applyAlignment="1" applyProtection="1"/>
    <xf numFmtId="189" fontId="58" fillId="6" borderId="122" xfId="1" applyNumberFormat="1" applyFont="1" applyFill="1" applyBorder="1" applyAlignment="1" applyProtection="1"/>
    <xf numFmtId="193" fontId="52" fillId="9" borderId="162" xfId="15" applyNumberFormat="1" applyFont="1" applyFill="1" applyBorder="1" applyAlignment="1" applyProtection="1"/>
    <xf numFmtId="189" fontId="57" fillId="0" borderId="149" xfId="1" applyNumberFormat="1" applyFont="1" applyFill="1" applyBorder="1" applyAlignment="1" applyProtection="1"/>
    <xf numFmtId="189" fontId="57" fillId="0" borderId="150" xfId="1" applyNumberFormat="1" applyFont="1" applyFill="1" applyBorder="1" applyAlignment="1" applyProtection="1"/>
    <xf numFmtId="189" fontId="58" fillId="6" borderId="149" xfId="1" applyNumberFormat="1" applyFont="1" applyFill="1" applyBorder="1" applyAlignment="1" applyProtection="1"/>
    <xf numFmtId="189" fontId="58" fillId="6" borderId="150" xfId="1" applyNumberFormat="1" applyFont="1" applyFill="1" applyBorder="1" applyAlignment="1" applyProtection="1"/>
    <xf numFmtId="189" fontId="58" fillId="6" borderId="151" xfId="1" applyNumberFormat="1" applyFont="1" applyFill="1" applyBorder="1" applyAlignment="1" applyProtection="1"/>
    <xf numFmtId="189" fontId="50" fillId="0" borderId="152" xfId="1" applyNumberFormat="1" applyFont="1" applyFill="1" applyBorder="1" applyAlignment="1" applyProtection="1"/>
    <xf numFmtId="195" fontId="9" fillId="0" borderId="118" xfId="1" applyNumberFormat="1" applyFont="1" applyFill="1" applyBorder="1"/>
    <xf numFmtId="195" fontId="9" fillId="0" borderId="129" xfId="1" applyNumberFormat="1" applyFont="1" applyFill="1" applyBorder="1"/>
    <xf numFmtId="195" fontId="9" fillId="0" borderId="137" xfId="1" applyNumberFormat="1" applyFont="1" applyFill="1" applyBorder="1"/>
    <xf numFmtId="195" fontId="9" fillId="0" borderId="147" xfId="1" applyNumberFormat="1" applyFont="1" applyFill="1" applyBorder="1"/>
    <xf numFmtId="195" fontId="46" fillId="27" borderId="109" xfId="12" applyNumberFormat="1" applyFont="1" applyFill="1" applyBorder="1" applyAlignment="1">
      <alignment vertical="center"/>
    </xf>
    <xf numFmtId="0" fontId="50" fillId="25" borderId="71" xfId="12" applyFont="1" applyFill="1" applyBorder="1" applyAlignment="1">
      <alignment horizontal="center" vertical="center"/>
    </xf>
    <xf numFmtId="0" fontId="50" fillId="25" borderId="82" xfId="12" applyFont="1" applyFill="1" applyBorder="1" applyAlignment="1">
      <alignment horizontal="center" vertical="center"/>
    </xf>
    <xf numFmtId="0" fontId="70" fillId="0" borderId="168" xfId="12" applyFont="1" applyFill="1" applyBorder="1" applyAlignment="1">
      <alignment horizontal="center"/>
    </xf>
    <xf numFmtId="0" fontId="65" fillId="0" borderId="71" xfId="12" applyFont="1" applyFill="1" applyBorder="1" applyAlignment="1">
      <alignment horizontal="center"/>
    </xf>
    <xf numFmtId="192" fontId="50" fillId="25" borderId="109" xfId="12" applyNumberFormat="1" applyFont="1" applyFill="1" applyBorder="1" applyAlignment="1">
      <alignment vertical="center"/>
    </xf>
    <xf numFmtId="192" fontId="50" fillId="0" borderId="169" xfId="15" applyNumberFormat="1" applyFont="1" applyFill="1" applyBorder="1" applyAlignment="1" applyProtection="1"/>
    <xf numFmtId="192" fontId="50" fillId="0" borderId="129" xfId="15" applyNumberFormat="1" applyFont="1" applyFill="1" applyBorder="1" applyAlignment="1" applyProtection="1"/>
    <xf numFmtId="192" fontId="50" fillId="0" borderId="118" xfId="15" applyNumberFormat="1" applyFont="1" applyFill="1" applyBorder="1" applyAlignment="1" applyProtection="1"/>
    <xf numFmtId="192" fontId="50" fillId="0" borderId="137" xfId="15" applyNumberFormat="1" applyFont="1" applyFill="1" applyBorder="1" applyAlignment="1" applyProtection="1"/>
    <xf numFmtId="192" fontId="50" fillId="0" borderId="147" xfId="15" applyNumberFormat="1" applyFont="1" applyFill="1" applyBorder="1" applyAlignment="1" applyProtection="1"/>
    <xf numFmtId="0" fontId="48" fillId="25" borderId="170" xfId="12" applyFont="1" applyFill="1" applyBorder="1" applyAlignment="1">
      <alignment horizontal="center" vertical="center"/>
    </xf>
    <xf numFmtId="0" fontId="48" fillId="25" borderId="171" xfId="12" applyFont="1" applyFill="1" applyBorder="1" applyAlignment="1">
      <alignment horizontal="center" vertical="center"/>
    </xf>
    <xf numFmtId="0" fontId="69" fillId="0" borderId="172" xfId="12" applyFont="1" applyFill="1" applyBorder="1" applyAlignment="1">
      <alignment horizontal="center"/>
    </xf>
    <xf numFmtId="0" fontId="64" fillId="0" borderId="173" xfId="12" applyFont="1" applyFill="1" applyBorder="1" applyAlignment="1">
      <alignment horizontal="center"/>
    </xf>
    <xf numFmtId="192" fontId="48" fillId="25" borderId="174" xfId="12" applyNumberFormat="1" applyFont="1" applyFill="1" applyBorder="1" applyAlignment="1">
      <alignment vertical="center"/>
    </xf>
    <xf numFmtId="192" fontId="48" fillId="0" borderId="175" xfId="15" applyNumberFormat="1" applyFont="1" applyFill="1" applyBorder="1" applyAlignment="1" applyProtection="1"/>
    <xf numFmtId="192" fontId="48" fillId="0" borderId="176" xfId="15" applyNumberFormat="1" applyFont="1" applyFill="1" applyBorder="1" applyAlignment="1" applyProtection="1"/>
    <xf numFmtId="192" fontId="48" fillId="0" borderId="177" xfId="15" applyNumberFormat="1" applyFont="1" applyFill="1" applyBorder="1" applyAlignment="1" applyProtection="1"/>
    <xf numFmtId="192" fontId="48" fillId="0" borderId="178" xfId="15" applyNumberFormat="1" applyFont="1" applyFill="1" applyBorder="1" applyAlignment="1" applyProtection="1"/>
    <xf numFmtId="192" fontId="48" fillId="0" borderId="179" xfId="15" applyNumberFormat="1" applyFont="1" applyFill="1" applyBorder="1" applyAlignment="1" applyProtection="1"/>
    <xf numFmtId="0" fontId="50" fillId="25" borderId="85" xfId="12" applyFont="1" applyFill="1" applyBorder="1" applyAlignment="1">
      <alignment horizontal="center" vertical="center"/>
    </xf>
    <xf numFmtId="0" fontId="48" fillId="25" borderId="86" xfId="12" applyFont="1" applyFill="1" applyBorder="1" applyAlignment="1">
      <alignment horizontal="center" vertical="center"/>
    </xf>
    <xf numFmtId="189" fontId="50" fillId="25" borderId="112" xfId="1" applyNumberFormat="1" applyFont="1" applyFill="1" applyBorder="1" applyAlignment="1">
      <alignment vertical="center"/>
    </xf>
    <xf numFmtId="189" fontId="70" fillId="0" borderId="121" xfId="1" applyNumberFormat="1" applyFont="1" applyFill="1" applyBorder="1" applyAlignment="1" applyProtection="1"/>
    <xf numFmtId="189" fontId="70" fillId="0" borderId="132" xfId="1" applyNumberFormat="1" applyFont="1" applyFill="1" applyBorder="1" applyAlignment="1" applyProtection="1"/>
    <xf numFmtId="189" fontId="70" fillId="0" borderId="140" xfId="1" applyNumberFormat="1" applyFont="1" applyFill="1" applyBorder="1" applyAlignment="1" applyProtection="1"/>
    <xf numFmtId="189" fontId="70" fillId="0" borderId="150" xfId="1" applyNumberFormat="1" applyFont="1" applyFill="1" applyBorder="1" applyAlignment="1" applyProtection="1"/>
    <xf numFmtId="189" fontId="48" fillId="25" borderId="113" xfId="1" applyNumberFormat="1" applyFont="1" applyFill="1" applyBorder="1" applyAlignment="1">
      <alignment vertical="center"/>
    </xf>
    <xf numFmtId="189" fontId="48" fillId="27" borderId="122" xfId="1" applyNumberFormat="1" applyFont="1" applyFill="1" applyBorder="1" applyAlignment="1" applyProtection="1"/>
    <xf numFmtId="189" fontId="48" fillId="27" borderId="133" xfId="1" applyNumberFormat="1" applyFont="1" applyFill="1" applyBorder="1" applyAlignment="1" applyProtection="1"/>
    <xf numFmtId="189" fontId="48" fillId="27" borderId="141" xfId="1" applyNumberFormat="1" applyFont="1" applyFill="1" applyBorder="1" applyAlignment="1" applyProtection="1"/>
    <xf numFmtId="189" fontId="48" fillId="27" borderId="151" xfId="1" applyNumberFormat="1" applyFont="1" applyFill="1" applyBorder="1" applyAlignment="1" applyProtection="1"/>
    <xf numFmtId="193" fontId="50" fillId="0" borderId="96" xfId="15" applyNumberFormat="1" applyFont="1" applyFill="1" applyBorder="1" applyAlignment="1" applyProtection="1">
      <alignment horizontal="center"/>
    </xf>
    <xf numFmtId="193" fontId="50" fillId="0" borderId="103" xfId="15" applyNumberFormat="1" applyFont="1" applyFill="1" applyBorder="1" applyAlignment="1" applyProtection="1">
      <alignment horizontal="center"/>
    </xf>
    <xf numFmtId="193" fontId="50" fillId="25" borderId="112" xfId="12" applyNumberFormat="1" applyFont="1" applyFill="1" applyBorder="1" applyAlignment="1">
      <alignment vertical="center"/>
    </xf>
    <xf numFmtId="193" fontId="70" fillId="0" borderId="121" xfId="15" applyNumberFormat="1" applyFont="1" applyFill="1" applyBorder="1" applyAlignment="1" applyProtection="1"/>
    <xf numFmtId="193" fontId="70" fillId="0" borderId="132" xfId="15" applyNumberFormat="1" applyFont="1" applyFill="1" applyBorder="1" applyAlignment="1" applyProtection="1"/>
    <xf numFmtId="193" fontId="70" fillId="0" borderId="140" xfId="15" applyNumberFormat="1" applyFont="1" applyFill="1" applyBorder="1" applyAlignment="1" applyProtection="1"/>
    <xf numFmtId="193" fontId="70" fillId="0" borderId="150" xfId="15" applyNumberFormat="1" applyFont="1" applyFill="1" applyBorder="1" applyAlignment="1" applyProtection="1"/>
    <xf numFmtId="193" fontId="39" fillId="28" borderId="132" xfId="15" applyNumberFormat="1" applyFont="1" applyFill="1" applyBorder="1" applyAlignment="1" applyProtection="1"/>
    <xf numFmtId="193" fontId="50" fillId="27" borderId="133" xfId="15" applyNumberFormat="1" applyFont="1" applyFill="1" applyBorder="1" applyAlignment="1" applyProtection="1"/>
    <xf numFmtId="0" fontId="74" fillId="0" borderId="0" xfId="12" applyFont="1" applyAlignment="1"/>
    <xf numFmtId="0" fontId="75" fillId="0" borderId="0" xfId="12" applyFont="1"/>
    <xf numFmtId="0" fontId="49" fillId="0" borderId="186" xfId="12" applyFont="1" applyFill="1" applyBorder="1" applyAlignment="1">
      <alignment horizontal="center" vertical="center"/>
    </xf>
    <xf numFmtId="0" fontId="49" fillId="0" borderId="187" xfId="12" applyFont="1" applyFill="1" applyBorder="1" applyAlignment="1">
      <alignment horizontal="center" vertical="center"/>
    </xf>
    <xf numFmtId="0" fontId="49" fillId="0" borderId="188" xfId="12" applyFont="1" applyFill="1" applyBorder="1" applyAlignment="1">
      <alignment horizontal="center" vertical="center"/>
    </xf>
    <xf numFmtId="0" fontId="46" fillId="0" borderId="194" xfId="12" applyFont="1" applyFill="1" applyBorder="1" applyAlignment="1">
      <alignment horizontal="center" vertical="center"/>
    </xf>
    <xf numFmtId="0" fontId="46" fillId="0" borderId="195" xfId="12" applyFont="1" applyFill="1" applyBorder="1" applyAlignment="1">
      <alignment horizontal="center" vertical="center"/>
    </xf>
    <xf numFmtId="0" fontId="46" fillId="0" borderId="196" xfId="12" applyFont="1" applyFill="1" applyBorder="1" applyAlignment="1">
      <alignment horizontal="center" vertical="center"/>
    </xf>
    <xf numFmtId="0" fontId="49" fillId="0" borderId="197" xfId="12" applyFont="1" applyFill="1" applyBorder="1" applyAlignment="1">
      <alignment horizontal="center" vertical="center"/>
    </xf>
    <xf numFmtId="0" fontId="49" fillId="0" borderId="198" xfId="12" applyFont="1" applyFill="1" applyBorder="1" applyAlignment="1">
      <alignment horizontal="center" vertical="center"/>
    </xf>
    <xf numFmtId="0" fontId="49" fillId="0" borderId="199" xfId="12" applyFont="1" applyFill="1" applyBorder="1" applyAlignment="1">
      <alignment horizontal="center" vertical="center"/>
    </xf>
    <xf numFmtId="0" fontId="77" fillId="0" borderId="200" xfId="12" applyFont="1" applyFill="1" applyBorder="1" applyAlignment="1">
      <alignment horizontal="center" vertical="center" wrapText="1"/>
    </xf>
    <xf numFmtId="0" fontId="77" fillId="0" borderId="201" xfId="12" applyFont="1" applyFill="1" applyBorder="1" applyAlignment="1">
      <alignment horizontal="center" vertical="center"/>
    </xf>
    <xf numFmtId="0" fontId="58" fillId="0" borderId="0" xfId="12" applyFont="1"/>
    <xf numFmtId="0" fontId="38" fillId="0" borderId="202" xfId="12" applyFont="1" applyFill="1" applyBorder="1" applyAlignment="1">
      <alignment horizontal="center"/>
    </xf>
    <xf numFmtId="0" fontId="38" fillId="0" borderId="203" xfId="12" applyFont="1" applyFill="1" applyBorder="1"/>
    <xf numFmtId="43" fontId="38" fillId="0" borderId="204" xfId="12" applyNumberFormat="1" applyFont="1" applyFill="1" applyBorder="1"/>
    <xf numFmtId="43" fontId="38" fillId="0" borderId="205" xfId="19" applyNumberFormat="1" applyFont="1" applyFill="1" applyBorder="1" applyAlignment="1">
      <alignment vertical="center"/>
    </xf>
    <xf numFmtId="43" fontId="38" fillId="0" borderId="206" xfId="19" applyNumberFormat="1" applyFont="1" applyFill="1" applyBorder="1" applyAlignment="1">
      <alignment vertical="center"/>
    </xf>
    <xf numFmtId="43" fontId="38" fillId="0" borderId="207" xfId="19" applyNumberFormat="1" applyFont="1" applyFill="1" applyBorder="1" applyAlignment="1">
      <alignment vertical="center"/>
    </xf>
    <xf numFmtId="43" fontId="39" fillId="0" borderId="208" xfId="19" applyNumberFormat="1" applyFont="1" applyFill="1" applyBorder="1"/>
    <xf numFmtId="43" fontId="39" fillId="0" borderId="206" xfId="19" applyNumberFormat="1" applyFont="1" applyFill="1" applyBorder="1"/>
    <xf numFmtId="43" fontId="39" fillId="0" borderId="207" xfId="19" applyNumberFormat="1" applyFont="1" applyFill="1" applyBorder="1"/>
    <xf numFmtId="43" fontId="77" fillId="0" borderId="209" xfId="12" applyNumberFormat="1" applyFont="1" applyFill="1" applyBorder="1" applyAlignment="1">
      <alignment vertical="center" wrapText="1"/>
    </xf>
    <xf numFmtId="189" fontId="77" fillId="0" borderId="210" xfId="1" applyNumberFormat="1" applyFont="1" applyFill="1" applyBorder="1" applyAlignment="1">
      <alignment vertical="center"/>
    </xf>
    <xf numFmtId="43" fontId="0" fillId="0" borderId="0" xfId="0" applyNumberFormat="1"/>
    <xf numFmtId="0" fontId="46" fillId="2" borderId="211" xfId="12" applyFont="1" applyFill="1" applyBorder="1" applyAlignment="1">
      <alignment horizontal="center"/>
    </xf>
    <xf numFmtId="0" fontId="52" fillId="2" borderId="212" xfId="12" applyFont="1" applyFill="1" applyBorder="1"/>
    <xf numFmtId="43" fontId="76" fillId="2" borderId="213" xfId="1" applyNumberFormat="1" applyFont="1" applyFill="1" applyBorder="1"/>
    <xf numFmtId="43" fontId="38" fillId="2" borderId="214" xfId="19" applyNumberFormat="1" applyFont="1" applyFill="1" applyBorder="1" applyAlignment="1">
      <alignment vertical="center"/>
    </xf>
    <xf numFmtId="43" fontId="38" fillId="2" borderId="215" xfId="19" applyNumberFormat="1" applyFont="1" applyFill="1" applyBorder="1" applyAlignment="1">
      <alignment vertical="center"/>
    </xf>
    <xf numFmtId="43" fontId="52" fillId="2" borderId="216" xfId="19" applyNumberFormat="1" applyFont="1" applyFill="1" applyBorder="1" applyAlignment="1">
      <alignment vertical="center"/>
    </xf>
    <xf numFmtId="43" fontId="39" fillId="2" borderId="217" xfId="19" applyNumberFormat="1" applyFont="1" applyFill="1" applyBorder="1"/>
    <xf numFmtId="43" fontId="39" fillId="2" borderId="215" xfId="19" applyNumberFormat="1" applyFont="1" applyFill="1" applyBorder="1"/>
    <xf numFmtId="43" fontId="39" fillId="2" borderId="216" xfId="19" applyNumberFormat="1" applyFont="1" applyFill="1" applyBorder="1"/>
    <xf numFmtId="187" fontId="77" fillId="2" borderId="67" xfId="1" applyFont="1" applyFill="1" applyBorder="1" applyAlignment="1">
      <alignment vertical="center" wrapText="1"/>
    </xf>
    <xf numFmtId="189" fontId="77" fillId="2" borderId="218" xfId="1" applyNumberFormat="1" applyFont="1" applyFill="1" applyBorder="1" applyAlignment="1">
      <alignment vertical="center"/>
    </xf>
    <xf numFmtId="0" fontId="46" fillId="2" borderId="219" xfId="12" applyFont="1" applyFill="1" applyBorder="1" applyAlignment="1">
      <alignment horizontal="center"/>
    </xf>
    <xf numFmtId="0" fontId="52" fillId="2" borderId="220" xfId="12" applyFont="1" applyFill="1" applyBorder="1"/>
    <xf numFmtId="43" fontId="76" fillId="2" borderId="221" xfId="12" applyNumberFormat="1" applyFont="1" applyFill="1" applyBorder="1"/>
    <xf numFmtId="43" fontId="38" fillId="2" borderId="222" xfId="19" applyNumberFormat="1" applyFont="1" applyFill="1" applyBorder="1" applyAlignment="1">
      <alignment vertical="center"/>
    </xf>
    <xf numFmtId="43" fontId="38" fillId="2" borderId="223" xfId="19" applyNumberFormat="1" applyFont="1" applyFill="1" applyBorder="1" applyAlignment="1">
      <alignment vertical="center"/>
    </xf>
    <xf numFmtId="43" fontId="52" fillId="2" borderId="224" xfId="19" applyNumberFormat="1" applyFont="1" applyFill="1" applyBorder="1" applyAlignment="1">
      <alignment vertical="center"/>
    </xf>
    <xf numFmtId="43" fontId="39" fillId="2" borderId="225" xfId="19" applyNumberFormat="1" applyFont="1" applyFill="1" applyBorder="1"/>
    <xf numFmtId="43" fontId="39" fillId="2" borderId="223" xfId="19" applyNumberFormat="1" applyFont="1" applyFill="1" applyBorder="1"/>
    <xf numFmtId="43" fontId="39" fillId="2" borderId="224" xfId="19" applyNumberFormat="1" applyFont="1" applyFill="1" applyBorder="1"/>
    <xf numFmtId="43" fontId="77" fillId="2" borderId="68" xfId="12" applyNumberFormat="1" applyFont="1" applyFill="1" applyBorder="1" applyAlignment="1">
      <alignment vertical="center" wrapText="1"/>
    </xf>
    <xf numFmtId="189" fontId="77" fillId="2" borderId="226" xfId="1" applyNumberFormat="1" applyFont="1" applyFill="1" applyBorder="1" applyAlignment="1">
      <alignment vertical="center"/>
    </xf>
    <xf numFmtId="0" fontId="46" fillId="30" borderId="227" xfId="12" applyFont="1" applyFill="1" applyBorder="1" applyAlignment="1">
      <alignment horizontal="center"/>
    </xf>
    <xf numFmtId="0" fontId="46" fillId="30" borderId="228" xfId="12" applyFont="1" applyFill="1" applyBorder="1" applyAlignment="1">
      <alignment horizontal="left"/>
    </xf>
    <xf numFmtId="43" fontId="76" fillId="30" borderId="230" xfId="20" applyFont="1" applyFill="1" applyBorder="1" applyAlignment="1">
      <alignment horizontal="left"/>
    </xf>
    <xf numFmtId="196" fontId="38" fillId="30" borderId="231" xfId="12" applyNumberFormat="1" applyFont="1" applyFill="1" applyBorder="1"/>
    <xf numFmtId="196" fontId="38" fillId="30" borderId="232" xfId="12" applyNumberFormat="1" applyFont="1" applyFill="1" applyBorder="1"/>
    <xf numFmtId="196" fontId="38" fillId="30" borderId="233" xfId="12" applyNumberFormat="1" applyFont="1" applyFill="1" applyBorder="1"/>
    <xf numFmtId="197" fontId="46" fillId="30" borderId="234" xfId="12" applyNumberFormat="1" applyFont="1" applyFill="1" applyBorder="1"/>
    <xf numFmtId="197" fontId="46" fillId="30" borderId="232" xfId="12" applyNumberFormat="1" applyFont="1" applyFill="1" applyBorder="1"/>
    <xf numFmtId="197" fontId="46" fillId="30" borderId="233" xfId="12" applyNumberFormat="1" applyFont="1" applyFill="1" applyBorder="1"/>
    <xf numFmtId="43" fontId="77" fillId="30" borderId="16" xfId="19" applyNumberFormat="1" applyFont="1" applyFill="1" applyBorder="1"/>
    <xf numFmtId="189" fontId="77" fillId="30" borderId="235" xfId="19" applyNumberFormat="1" applyFont="1" applyFill="1" applyBorder="1"/>
    <xf numFmtId="0" fontId="46" fillId="0" borderId="117" xfId="12" applyFont="1" applyFill="1" applyBorder="1" applyAlignment="1">
      <alignment horizontal="center"/>
    </xf>
    <xf numFmtId="0" fontId="38" fillId="0" borderId="118" xfId="12" applyFont="1" applyFill="1" applyBorder="1"/>
    <xf numFmtId="43" fontId="76" fillId="0" borderId="237" xfId="20" applyFont="1" applyFill="1" applyBorder="1"/>
    <xf numFmtId="196" fontId="57" fillId="0" borderId="238" xfId="21" applyNumberFormat="1" applyFont="1" applyFill="1" applyBorder="1" applyAlignment="1" applyProtection="1"/>
    <xf numFmtId="196" fontId="57" fillId="0" borderId="239" xfId="21" applyNumberFormat="1" applyFont="1" applyFill="1" applyBorder="1" applyAlignment="1" applyProtection="1"/>
    <xf numFmtId="196" fontId="52" fillId="0" borderId="240" xfId="21" applyNumberFormat="1" applyFont="1" applyFill="1" applyBorder="1" applyAlignment="1" applyProtection="1"/>
    <xf numFmtId="197" fontId="58" fillId="0" borderId="241" xfId="21" applyNumberFormat="1" applyFont="1" applyFill="1" applyBorder="1" applyAlignment="1" applyProtection="1"/>
    <xf numFmtId="197" fontId="58" fillId="0" borderId="239" xfId="21" applyNumberFormat="1" applyFont="1" applyFill="1" applyBorder="1" applyAlignment="1" applyProtection="1"/>
    <xf numFmtId="197" fontId="58" fillId="0" borderId="240" xfId="21" applyNumberFormat="1" applyFont="1" applyFill="1" applyBorder="1" applyAlignment="1" applyProtection="1"/>
    <xf numFmtId="43" fontId="77" fillId="0" borderId="10" xfId="19" applyNumberFormat="1" applyFont="1" applyFill="1" applyBorder="1"/>
    <xf numFmtId="189" fontId="77" fillId="0" borderId="242" xfId="19" applyNumberFormat="1" applyFont="1" applyFill="1" applyBorder="1" applyAlignment="1">
      <alignment horizontal="right"/>
    </xf>
    <xf numFmtId="0" fontId="46" fillId="0" borderId="128" xfId="12" applyFont="1" applyFill="1" applyBorder="1" applyAlignment="1">
      <alignment horizontal="center"/>
    </xf>
    <xf numFmtId="0" fontId="38" fillId="0" borderId="129" xfId="12" applyFont="1" applyFill="1" applyBorder="1"/>
    <xf numFmtId="43" fontId="76" fillId="0" borderId="243" xfId="20" applyFont="1" applyFill="1" applyBorder="1"/>
    <xf numFmtId="196" fontId="57" fillId="0" borderId="214" xfId="21" applyNumberFormat="1" applyFont="1" applyFill="1" applyBorder="1" applyAlignment="1" applyProtection="1"/>
    <xf numFmtId="196" fontId="57" fillId="0" borderId="215" xfId="21" applyNumberFormat="1" applyFont="1" applyFill="1" applyBorder="1" applyAlignment="1" applyProtection="1"/>
    <xf numFmtId="196" fontId="52" fillId="0" borderId="216" xfId="21" applyNumberFormat="1" applyFont="1" applyFill="1" applyBorder="1" applyAlignment="1" applyProtection="1"/>
    <xf numFmtId="197" fontId="58" fillId="0" borderId="217" xfId="21" applyNumberFormat="1" applyFont="1" applyFill="1" applyBorder="1" applyAlignment="1" applyProtection="1"/>
    <xf numFmtId="197" fontId="58" fillId="0" borderId="215" xfId="21" applyNumberFormat="1" applyFont="1" applyFill="1" applyBorder="1" applyAlignment="1" applyProtection="1"/>
    <xf numFmtId="197" fontId="58" fillId="0" borderId="216" xfId="21" applyNumberFormat="1" applyFont="1" applyFill="1" applyBorder="1" applyAlignment="1" applyProtection="1"/>
    <xf numFmtId="43" fontId="77" fillId="0" borderId="67" xfId="19" applyNumberFormat="1" applyFont="1" applyFill="1" applyBorder="1"/>
    <xf numFmtId="189" fontId="77" fillId="0" borderId="218" xfId="19" applyNumberFormat="1" applyFont="1" applyFill="1" applyBorder="1" applyAlignment="1">
      <alignment horizontal="right"/>
    </xf>
    <xf numFmtId="0" fontId="46" fillId="0" borderId="136" xfId="12" applyFont="1" applyFill="1" applyBorder="1" applyAlignment="1">
      <alignment horizontal="center"/>
    </xf>
    <xf numFmtId="0" fontId="38" fillId="0" borderId="137" xfId="12" applyFont="1" applyFill="1" applyBorder="1"/>
    <xf numFmtId="43" fontId="76" fillId="0" borderId="244" xfId="20" applyFont="1" applyFill="1" applyBorder="1"/>
    <xf numFmtId="196" fontId="57" fillId="0" borderId="222" xfId="21" applyNumberFormat="1" applyFont="1" applyFill="1" applyBorder="1" applyAlignment="1" applyProtection="1"/>
    <xf numFmtId="196" fontId="57" fillId="0" borderId="223" xfId="21" applyNumberFormat="1" applyFont="1" applyFill="1" applyBorder="1" applyAlignment="1" applyProtection="1"/>
    <xf numFmtId="196" fontId="52" fillId="0" borderId="224" xfId="21" applyNumberFormat="1" applyFont="1" applyFill="1" applyBorder="1" applyAlignment="1" applyProtection="1"/>
    <xf numFmtId="197" fontId="58" fillId="0" borderId="225" xfId="21" applyNumberFormat="1" applyFont="1" applyFill="1" applyBorder="1" applyAlignment="1" applyProtection="1"/>
    <xf numFmtId="197" fontId="58" fillId="0" borderId="223" xfId="21" applyNumberFormat="1" applyFont="1" applyFill="1" applyBorder="1" applyAlignment="1" applyProtection="1"/>
    <xf numFmtId="197" fontId="58" fillId="0" borderId="224" xfId="21" applyNumberFormat="1" applyFont="1" applyFill="1" applyBorder="1" applyAlignment="1" applyProtection="1"/>
    <xf numFmtId="43" fontId="77" fillId="0" borderId="68" xfId="19" applyNumberFormat="1" applyFont="1" applyFill="1" applyBorder="1"/>
    <xf numFmtId="189" fontId="77" fillId="0" borderId="226" xfId="19" applyNumberFormat="1" applyFont="1" applyFill="1" applyBorder="1" applyAlignment="1">
      <alignment horizontal="right"/>
    </xf>
    <xf numFmtId="0" fontId="46" fillId="0" borderId="146" xfId="12" applyFont="1" applyFill="1" applyBorder="1" applyAlignment="1">
      <alignment horizontal="center"/>
    </xf>
    <xf numFmtId="0" fontId="38" fillId="0" borderId="147" xfId="12" applyFont="1" applyFill="1" applyBorder="1"/>
    <xf numFmtId="43" fontId="76" fillId="0" borderId="246" xfId="20" applyFont="1" applyFill="1" applyBorder="1"/>
    <xf numFmtId="196" fontId="57" fillId="0" borderId="247" xfId="21" applyNumberFormat="1" applyFont="1" applyFill="1" applyBorder="1" applyAlignment="1" applyProtection="1"/>
    <xf numFmtId="196" fontId="57" fillId="0" borderId="248" xfId="21" applyNumberFormat="1" applyFont="1" applyFill="1" applyBorder="1" applyAlignment="1" applyProtection="1"/>
    <xf numFmtId="196" fontId="52" fillId="0" borderId="249" xfId="21" applyNumberFormat="1" applyFont="1" applyFill="1" applyBorder="1" applyAlignment="1" applyProtection="1"/>
    <xf numFmtId="197" fontId="58" fillId="0" borderId="250" xfId="21" applyNumberFormat="1" applyFont="1" applyFill="1" applyBorder="1" applyAlignment="1" applyProtection="1"/>
    <xf numFmtId="197" fontId="58" fillId="0" borderId="248" xfId="21" applyNumberFormat="1" applyFont="1" applyFill="1" applyBorder="1" applyAlignment="1" applyProtection="1"/>
    <xf numFmtId="197" fontId="58" fillId="0" borderId="249" xfId="21" applyNumberFormat="1" applyFont="1" applyFill="1" applyBorder="1" applyAlignment="1" applyProtection="1"/>
    <xf numFmtId="43" fontId="77" fillId="0" borderId="251" xfId="19" applyNumberFormat="1" applyFont="1" applyFill="1" applyBorder="1"/>
    <xf numFmtId="189" fontId="77" fillId="0" borderId="252" xfId="19" applyNumberFormat="1" applyFont="1" applyFill="1" applyBorder="1" applyAlignment="1">
      <alignment horizontal="right"/>
    </xf>
    <xf numFmtId="0" fontId="79" fillId="0" borderId="0" xfId="14" applyFont="1"/>
    <xf numFmtId="0" fontId="80" fillId="0" borderId="0" xfId="0" applyFont="1"/>
    <xf numFmtId="0" fontId="46" fillId="0" borderId="183" xfId="12" applyFont="1" applyFill="1" applyBorder="1" applyAlignment="1">
      <alignment horizontal="center" vertical="center"/>
    </xf>
    <xf numFmtId="0" fontId="46" fillId="0" borderId="193" xfId="12" applyFont="1" applyFill="1" applyBorder="1" applyAlignment="1">
      <alignment horizontal="center" vertical="center"/>
    </xf>
    <xf numFmtId="187" fontId="38" fillId="0" borderId="203" xfId="1" applyFont="1" applyFill="1" applyBorder="1"/>
    <xf numFmtId="187" fontId="52" fillId="2" borderId="212" xfId="1" applyFont="1" applyFill="1" applyBorder="1"/>
    <xf numFmtId="187" fontId="52" fillId="2" borderId="220" xfId="1" applyFont="1" applyFill="1" applyBorder="1"/>
    <xf numFmtId="187" fontId="46" fillId="30" borderId="229" xfId="1" applyFont="1" applyFill="1" applyBorder="1" applyAlignment="1">
      <alignment horizontal="left"/>
    </xf>
    <xf numFmtId="187" fontId="38" fillId="0" borderId="71" xfId="1" applyFont="1" applyFill="1" applyBorder="1"/>
    <xf numFmtId="187" fontId="38" fillId="0" borderId="253" xfId="1" applyFont="1" applyFill="1" applyBorder="1"/>
    <xf numFmtId="187" fontId="38" fillId="0" borderId="193" xfId="1" applyFont="1" applyFill="1" applyBorder="1"/>
    <xf numFmtId="0" fontId="81" fillId="25" borderId="71" xfId="12" applyFont="1" applyFill="1" applyBorder="1" applyAlignment="1">
      <alignment horizontal="center" vertical="center"/>
    </xf>
    <xf numFmtId="0" fontId="81" fillId="25" borderId="82" xfId="12" applyFont="1" applyFill="1" applyBorder="1" applyAlignment="1">
      <alignment horizontal="center" vertical="center"/>
    </xf>
    <xf numFmtId="187" fontId="81" fillId="0" borderId="203" xfId="1" applyFont="1" applyFill="1" applyBorder="1"/>
    <xf numFmtId="187" fontId="81" fillId="2" borderId="212" xfId="1" applyFont="1" applyFill="1" applyBorder="1"/>
    <xf numFmtId="187" fontId="81" fillId="2" borderId="220" xfId="1" applyFont="1" applyFill="1" applyBorder="1"/>
    <xf numFmtId="187" fontId="81" fillId="30" borderId="229" xfId="1" applyFont="1" applyFill="1" applyBorder="1" applyAlignment="1">
      <alignment horizontal="left"/>
    </xf>
    <xf numFmtId="187" fontId="81" fillId="0" borderId="71" xfId="1" applyFont="1" applyFill="1" applyBorder="1"/>
    <xf numFmtId="187" fontId="81" fillId="0" borderId="253" xfId="1" applyFont="1" applyFill="1" applyBorder="1"/>
    <xf numFmtId="187" fontId="81" fillId="0" borderId="193" xfId="1" applyFont="1" applyFill="1" applyBorder="1"/>
    <xf numFmtId="0" fontId="82" fillId="0" borderId="0" xfId="0" applyFont="1"/>
    <xf numFmtId="0" fontId="48" fillId="25" borderId="29" xfId="12" applyFont="1" applyFill="1" applyBorder="1" applyAlignment="1">
      <alignment horizontal="center" vertical="center"/>
    </xf>
    <xf numFmtId="0" fontId="48" fillId="25" borderId="34" xfId="12" applyFont="1" applyFill="1" applyBorder="1" applyAlignment="1">
      <alignment horizontal="center" vertical="center"/>
    </xf>
    <xf numFmtId="0" fontId="48" fillId="0" borderId="203" xfId="12" applyFont="1" applyFill="1" applyBorder="1"/>
    <xf numFmtId="0" fontId="48" fillId="2" borderId="220" xfId="12" applyFont="1" applyFill="1" applyBorder="1"/>
    <xf numFmtId="43" fontId="48" fillId="30" borderId="229" xfId="20" applyFont="1" applyFill="1" applyBorder="1" applyAlignment="1">
      <alignment horizontal="left"/>
    </xf>
    <xf numFmtId="43" fontId="48" fillId="0" borderId="236" xfId="20" applyFont="1" applyFill="1" applyBorder="1"/>
    <xf numFmtId="43" fontId="48" fillId="0" borderId="212" xfId="20" applyFont="1" applyFill="1" applyBorder="1"/>
    <xf numFmtId="43" fontId="48" fillId="0" borderId="220" xfId="20" applyFont="1" applyFill="1" applyBorder="1"/>
    <xf numFmtId="43" fontId="48" fillId="0" borderId="245" xfId="20" applyFont="1" applyFill="1" applyBorder="1"/>
    <xf numFmtId="0" fontId="61" fillId="0" borderId="0" xfId="0" applyFont="1"/>
    <xf numFmtId="2" fontId="48" fillId="2" borderId="212" xfId="12" applyNumberFormat="1" applyFont="1" applyFill="1" applyBorder="1"/>
    <xf numFmtId="0" fontId="49" fillId="26" borderId="261" xfId="12" applyFont="1" applyFill="1" applyBorder="1" applyAlignment="1">
      <alignment horizontal="center" vertical="center"/>
    </xf>
    <xf numFmtId="0" fontId="49" fillId="26" borderId="258" xfId="12" applyFont="1" applyFill="1" applyBorder="1" applyAlignment="1">
      <alignment horizontal="center" vertical="center"/>
    </xf>
    <xf numFmtId="0" fontId="49" fillId="26" borderId="72" xfId="12" applyFont="1" applyFill="1" applyBorder="1" applyAlignment="1">
      <alignment horizontal="center" vertical="center"/>
    </xf>
    <xf numFmtId="0" fontId="56" fillId="31" borderId="266" xfId="12" applyFont="1" applyFill="1" applyBorder="1" applyAlignment="1">
      <alignment horizontal="center" vertical="center"/>
    </xf>
    <xf numFmtId="0" fontId="56" fillId="31" borderId="267" xfId="12" applyFont="1" applyFill="1" applyBorder="1" applyAlignment="1">
      <alignment horizontal="center" vertical="center"/>
    </xf>
    <xf numFmtId="0" fontId="56" fillId="31" borderId="268" xfId="12" applyFont="1" applyFill="1" applyBorder="1" applyAlignment="1">
      <alignment horizontal="center" vertical="center"/>
    </xf>
    <xf numFmtId="0" fontId="49" fillId="26" borderId="269" xfId="12" applyFont="1" applyFill="1" applyBorder="1" applyAlignment="1">
      <alignment horizontal="center" vertical="center"/>
    </xf>
    <xf numFmtId="0" fontId="49" fillId="26" borderId="264" xfId="12" applyFont="1" applyFill="1" applyBorder="1" applyAlignment="1">
      <alignment horizontal="center" vertical="center"/>
    </xf>
    <xf numFmtId="0" fontId="49" fillId="26" borderId="83" xfId="12" applyFont="1" applyFill="1" applyBorder="1" applyAlignment="1">
      <alignment horizontal="center" vertical="center"/>
    </xf>
    <xf numFmtId="0" fontId="52" fillId="13" borderId="271" xfId="12" applyFont="1" applyFill="1" applyBorder="1" applyAlignment="1">
      <alignment vertical="center"/>
    </xf>
    <xf numFmtId="0" fontId="52" fillId="13" borderId="272" xfId="12" applyFont="1" applyFill="1" applyBorder="1" applyAlignment="1">
      <alignment vertical="center"/>
    </xf>
    <xf numFmtId="192" fontId="38" fillId="31" borderId="273" xfId="12" applyNumberFormat="1" applyFont="1" applyFill="1" applyBorder="1" applyAlignment="1">
      <alignment vertical="center"/>
    </xf>
    <xf numFmtId="192" fontId="52" fillId="31" borderId="109" xfId="12" applyNumberFormat="1" applyFont="1" applyFill="1" applyBorder="1" applyAlignment="1">
      <alignment vertical="center"/>
    </xf>
    <xf numFmtId="198" fontId="52" fillId="33" borderId="274" xfId="12" applyNumberFormat="1" applyFont="1" applyFill="1" applyBorder="1" applyAlignment="1">
      <alignment horizontal="right" vertical="center"/>
    </xf>
    <xf numFmtId="198" fontId="52" fillId="33" borderId="275" xfId="12" applyNumberFormat="1" applyFont="1" applyFill="1" applyBorder="1" applyAlignment="1">
      <alignment horizontal="right" vertical="center"/>
    </xf>
    <xf numFmtId="198" fontId="52" fillId="33" borderId="276" xfId="12" applyNumberFormat="1" applyFont="1" applyFill="1" applyBorder="1" applyAlignment="1">
      <alignment horizontal="right" vertical="center"/>
    </xf>
    <xf numFmtId="192" fontId="83" fillId="34" borderId="277" xfId="22" applyNumberFormat="1" applyFont="1" applyFill="1" applyBorder="1" applyAlignment="1" applyProtection="1">
      <alignment vertical="center"/>
    </xf>
    <xf numFmtId="43" fontId="52" fillId="0" borderId="278" xfId="23" applyNumberFormat="1" applyFont="1" applyFill="1" applyBorder="1" applyAlignment="1">
      <alignment horizontal="center" vertical="center"/>
    </xf>
    <xf numFmtId="187" fontId="0" fillId="0" borderId="0" xfId="1" applyFont="1"/>
    <xf numFmtId="0" fontId="46" fillId="0" borderId="279" xfId="12" applyFont="1" applyFill="1" applyBorder="1" applyAlignment="1">
      <alignment horizontal="center"/>
    </xf>
    <xf numFmtId="0" fontId="46" fillId="13" borderId="109" xfId="12" applyFont="1" applyFill="1" applyBorder="1" applyAlignment="1">
      <alignment vertical="center"/>
    </xf>
    <xf numFmtId="192" fontId="46" fillId="35" borderId="281" xfId="12" applyNumberFormat="1" applyFont="1" applyFill="1" applyBorder="1" applyAlignment="1">
      <alignment horizontal="center"/>
    </xf>
    <xf numFmtId="192" fontId="46" fillId="35" borderId="273" xfId="12" applyNumberFormat="1" applyFont="1" applyFill="1" applyBorder="1" applyAlignment="1">
      <alignment horizontal="center"/>
    </xf>
    <xf numFmtId="192" fontId="46" fillId="35" borderId="110" xfId="12" applyNumberFormat="1" applyFont="1" applyFill="1" applyBorder="1" applyAlignment="1">
      <alignment horizontal="center"/>
    </xf>
    <xf numFmtId="192" fontId="83" fillId="31" borderId="280" xfId="12" applyNumberFormat="1" applyFont="1" applyFill="1" applyBorder="1" applyAlignment="1">
      <alignment vertical="center"/>
    </xf>
    <xf numFmtId="43" fontId="52" fillId="0" borderId="278" xfId="23" applyFont="1" applyFill="1" applyBorder="1" applyAlignment="1">
      <alignment horizontal="center" vertical="center"/>
    </xf>
    <xf numFmtId="0" fontId="56" fillId="0" borderId="282" xfId="12" applyFont="1" applyFill="1" applyBorder="1" applyAlignment="1">
      <alignment horizontal="center"/>
    </xf>
    <xf numFmtId="192" fontId="57" fillId="0" borderId="283" xfId="22" applyNumberFormat="1" applyFont="1" applyFill="1" applyBorder="1" applyAlignment="1" applyProtection="1"/>
    <xf numFmtId="192" fontId="52" fillId="36" borderId="135" xfId="22" applyNumberFormat="1" applyFont="1" applyFill="1" applyBorder="1" applyAlignment="1" applyProtection="1"/>
    <xf numFmtId="192" fontId="58" fillId="37" borderId="284" xfId="22" applyNumberFormat="1" applyFont="1" applyFill="1" applyBorder="1" applyAlignment="1" applyProtection="1"/>
    <xf numFmtId="192" fontId="58" fillId="37" borderId="285" xfId="22" applyNumberFormat="1" applyFont="1" applyFill="1" applyBorder="1" applyAlignment="1" applyProtection="1"/>
    <xf numFmtId="192" fontId="58" fillId="37" borderId="119" xfId="22" applyNumberFormat="1" applyFont="1" applyFill="1" applyBorder="1" applyAlignment="1" applyProtection="1"/>
    <xf numFmtId="192" fontId="83" fillId="34" borderId="277" xfId="22" applyNumberFormat="1" applyFont="1" applyFill="1" applyBorder="1" applyAlignment="1" applyProtection="1"/>
    <xf numFmtId="197" fontId="52" fillId="0" borderId="286" xfId="23" applyNumberFormat="1" applyFont="1" applyFill="1" applyBorder="1" applyAlignment="1" applyProtection="1">
      <alignment horizontal="center"/>
    </xf>
    <xf numFmtId="197" fontId="0" fillId="0" borderId="0" xfId="0" applyNumberFormat="1"/>
    <xf numFmtId="0" fontId="56" fillId="0" borderId="287" xfId="12" applyFont="1" applyFill="1" applyBorder="1" applyAlignment="1">
      <alignment horizontal="center"/>
    </xf>
    <xf numFmtId="192" fontId="57" fillId="0" borderId="288" xfId="22" applyNumberFormat="1" applyFont="1" applyFill="1" applyBorder="1" applyAlignment="1" applyProtection="1"/>
    <xf numFmtId="192" fontId="52" fillId="36" borderId="130" xfId="22" applyNumberFormat="1" applyFont="1" applyFill="1" applyBorder="1" applyAlignment="1" applyProtection="1"/>
    <xf numFmtId="192" fontId="58" fillId="37" borderId="289" xfId="22" applyNumberFormat="1" applyFont="1" applyFill="1" applyBorder="1" applyAlignment="1" applyProtection="1"/>
    <xf numFmtId="192" fontId="58" fillId="37" borderId="288" xfId="22" applyNumberFormat="1" applyFont="1" applyFill="1" applyBorder="1" applyAlignment="1" applyProtection="1"/>
    <xf numFmtId="192" fontId="58" fillId="37" borderId="130" xfId="22" applyNumberFormat="1" applyFont="1" applyFill="1" applyBorder="1" applyAlignment="1" applyProtection="1"/>
    <xf numFmtId="192" fontId="83" fillId="24" borderId="277" xfId="22" applyNumberFormat="1" applyFont="1" applyFill="1" applyBorder="1" applyAlignment="1" applyProtection="1"/>
    <xf numFmtId="0" fontId="56" fillId="0" borderId="290" xfId="12" applyFont="1" applyFill="1" applyBorder="1" applyAlignment="1">
      <alignment horizontal="center"/>
    </xf>
    <xf numFmtId="192" fontId="57" fillId="0" borderId="291" xfId="22" applyNumberFormat="1" applyFont="1" applyFill="1" applyBorder="1" applyAlignment="1" applyProtection="1"/>
    <xf numFmtId="192" fontId="52" fillId="36" borderId="138" xfId="22" applyNumberFormat="1" applyFont="1" applyFill="1" applyBorder="1" applyAlignment="1" applyProtection="1"/>
    <xf numFmtId="192" fontId="58" fillId="37" borderId="292" xfId="22" applyNumberFormat="1" applyFont="1" applyFill="1" applyBorder="1" applyAlignment="1" applyProtection="1"/>
    <xf numFmtId="192" fontId="58" fillId="37" borderId="291" xfId="22" applyNumberFormat="1" applyFont="1" applyFill="1" applyBorder="1" applyAlignment="1" applyProtection="1"/>
    <xf numFmtId="192" fontId="58" fillId="37" borderId="138" xfId="22" applyNumberFormat="1" applyFont="1" applyFill="1" applyBorder="1" applyAlignment="1" applyProtection="1"/>
    <xf numFmtId="192" fontId="83" fillId="24" borderId="293" xfId="22" applyNumberFormat="1" applyFont="1" applyFill="1" applyBorder="1" applyAlignment="1" applyProtection="1"/>
    <xf numFmtId="197" fontId="52" fillId="0" borderId="294" xfId="23" applyNumberFormat="1" applyFont="1" applyFill="1" applyBorder="1" applyAlignment="1" applyProtection="1">
      <alignment horizontal="center"/>
    </xf>
    <xf numFmtId="0" fontId="84" fillId="0" borderId="0" xfId="0" applyFont="1"/>
    <xf numFmtId="192" fontId="81" fillId="31" borderId="164" xfId="12" applyNumberFormat="1" applyFont="1" applyFill="1" applyBorder="1" applyAlignment="1">
      <alignment vertical="center"/>
    </xf>
    <xf numFmtId="195" fontId="81" fillId="31" borderId="164" xfId="1" applyNumberFormat="1" applyFont="1" applyFill="1" applyBorder="1" applyAlignment="1">
      <alignment vertical="center"/>
    </xf>
    <xf numFmtId="195" fontId="81" fillId="0" borderId="166" xfId="1" applyNumberFormat="1" applyFont="1" applyFill="1" applyBorder="1" applyAlignment="1" applyProtection="1"/>
    <xf numFmtId="195" fontId="81" fillId="0" borderId="165" xfId="1" applyNumberFormat="1" applyFont="1" applyFill="1" applyBorder="1" applyAlignment="1" applyProtection="1"/>
    <xf numFmtId="195" fontId="81" fillId="0" borderId="167" xfId="1" applyNumberFormat="1" applyFont="1" applyFill="1" applyBorder="1" applyAlignment="1" applyProtection="1"/>
    <xf numFmtId="0" fontId="85" fillId="31" borderId="267" xfId="12" applyFont="1" applyFill="1" applyBorder="1" applyAlignment="1">
      <alignment horizontal="center" vertical="center"/>
    </xf>
    <xf numFmtId="192" fontId="86" fillId="31" borderId="273" xfId="12" applyNumberFormat="1" applyFont="1" applyFill="1" applyBorder="1" applyAlignment="1">
      <alignment vertical="center"/>
    </xf>
    <xf numFmtId="192" fontId="87" fillId="0" borderId="283" xfId="22" applyNumberFormat="1" applyFont="1" applyFill="1" applyBorder="1" applyAlignment="1" applyProtection="1"/>
    <xf numFmtId="192" fontId="87" fillId="0" borderId="288" xfId="22" applyNumberFormat="1" applyFont="1" applyFill="1" applyBorder="1" applyAlignment="1" applyProtection="1"/>
    <xf numFmtId="192" fontId="87" fillId="0" borderId="291" xfId="22" applyNumberFormat="1" applyFont="1" applyFill="1" applyBorder="1" applyAlignment="1" applyProtection="1"/>
    <xf numFmtId="0" fontId="30" fillId="0" borderId="0" xfId="0" applyFont="1"/>
    <xf numFmtId="0" fontId="81" fillId="31" borderId="163" xfId="12" applyFont="1" applyFill="1" applyBorder="1" applyAlignment="1">
      <alignment horizontal="center" vertical="center" wrapText="1"/>
    </xf>
    <xf numFmtId="43" fontId="39" fillId="0" borderId="0" xfId="8" applyNumberFormat="1" applyFont="1"/>
    <xf numFmtId="192" fontId="81" fillId="31" borderId="298" xfId="12" applyNumberFormat="1" applyFont="1" applyFill="1" applyBorder="1" applyAlignment="1">
      <alignment vertical="center"/>
    </xf>
    <xf numFmtId="188" fontId="52" fillId="13" borderId="307" xfId="1" applyNumberFormat="1" applyFont="1" applyFill="1" applyBorder="1" applyAlignment="1">
      <alignment vertical="center"/>
    </xf>
    <xf numFmtId="195" fontId="46" fillId="31" borderId="309" xfId="1" applyNumberFormat="1" applyFont="1" applyFill="1" applyBorder="1" applyAlignment="1">
      <alignment vertical="center"/>
    </xf>
    <xf numFmtId="195" fontId="38" fillId="0" borderId="311" xfId="1" applyNumberFormat="1" applyFont="1" applyFill="1" applyBorder="1"/>
    <xf numFmtId="195" fontId="38" fillId="0" borderId="313" xfId="1" applyNumberFormat="1" applyFont="1" applyFill="1" applyBorder="1"/>
    <xf numFmtId="195" fontId="38" fillId="0" borderId="315" xfId="1" applyNumberFormat="1" applyFont="1" applyFill="1" applyBorder="1"/>
    <xf numFmtId="0" fontId="46" fillId="31" borderId="304" xfId="12" applyFont="1" applyFill="1" applyBorder="1" applyAlignment="1">
      <alignment horizontal="center" vertical="center" wrapText="1"/>
    </xf>
    <xf numFmtId="198" fontId="9" fillId="0" borderId="310" xfId="12" applyNumberFormat="1" applyFont="1" applyFill="1" applyBorder="1"/>
    <xf numFmtId="195" fontId="9" fillId="0" borderId="312" xfId="1" applyNumberFormat="1" applyFont="1" applyFill="1" applyBorder="1"/>
    <xf numFmtId="195" fontId="9" fillId="0" borderId="314" xfId="1" applyNumberFormat="1" applyFont="1" applyFill="1" applyBorder="1"/>
    <xf numFmtId="195" fontId="9" fillId="0" borderId="299" xfId="1" applyNumberFormat="1" applyFont="1" applyFill="1" applyBorder="1"/>
    <xf numFmtId="195" fontId="9" fillId="0" borderId="300" xfId="1" applyNumberFormat="1" applyFont="1" applyFill="1" applyBorder="1"/>
    <xf numFmtId="195" fontId="9" fillId="0" borderId="301" xfId="1" applyNumberFormat="1" applyFont="1" applyFill="1" applyBorder="1"/>
    <xf numFmtId="195" fontId="88" fillId="0" borderId="166" xfId="1" applyNumberFormat="1" applyFont="1" applyFill="1" applyBorder="1" applyAlignment="1" applyProtection="1"/>
    <xf numFmtId="195" fontId="88" fillId="0" borderId="299" xfId="1" applyNumberFormat="1" applyFont="1" applyFill="1" applyBorder="1" applyAlignment="1" applyProtection="1"/>
    <xf numFmtId="195" fontId="88" fillId="0" borderId="165" xfId="1" applyNumberFormat="1" applyFont="1" applyFill="1" applyBorder="1" applyAlignment="1" applyProtection="1"/>
    <xf numFmtId="195" fontId="88" fillId="0" borderId="300" xfId="1" applyNumberFormat="1" applyFont="1" applyFill="1" applyBorder="1" applyAlignment="1" applyProtection="1"/>
    <xf numFmtId="195" fontId="88" fillId="0" borderId="167" xfId="1" applyNumberFormat="1" applyFont="1" applyFill="1" applyBorder="1" applyAlignment="1" applyProtection="1"/>
    <xf numFmtId="195" fontId="88" fillId="0" borderId="301" xfId="1" applyNumberFormat="1" applyFont="1" applyFill="1" applyBorder="1" applyAlignment="1" applyProtection="1"/>
    <xf numFmtId="0" fontId="56" fillId="31" borderId="302" xfId="12" applyFont="1" applyFill="1" applyBorder="1" applyAlignment="1">
      <alignment horizontal="center" vertical="center"/>
    </xf>
    <xf numFmtId="0" fontId="56" fillId="31" borderId="303" xfId="12" applyFont="1" applyFill="1" applyBorder="1" applyAlignment="1">
      <alignment horizontal="center" vertical="center"/>
    </xf>
    <xf numFmtId="0" fontId="24" fillId="13" borderId="305" xfId="12" applyFont="1" applyFill="1" applyBorder="1" applyAlignment="1">
      <alignment vertical="center"/>
    </xf>
    <xf numFmtId="0" fontId="24" fillId="13" borderId="306" xfId="12" applyFont="1" applyFill="1" applyBorder="1" applyAlignment="1">
      <alignment vertical="center"/>
    </xf>
    <xf numFmtId="195" fontId="56" fillId="13" borderId="308" xfId="1" applyNumberFormat="1" applyFont="1" applyFill="1" applyBorder="1" applyAlignment="1">
      <alignment vertical="center"/>
    </xf>
    <xf numFmtId="195" fontId="56" fillId="13" borderId="298" xfId="1" applyNumberFormat="1" applyFont="1" applyFill="1" applyBorder="1" applyAlignment="1">
      <alignment vertical="center"/>
    </xf>
    <xf numFmtId="0" fontId="88" fillId="31" borderId="296" xfId="12" applyFont="1" applyFill="1" applyBorder="1" applyAlignment="1">
      <alignment horizontal="center" vertical="center" wrapText="1"/>
    </xf>
    <xf numFmtId="0" fontId="88" fillId="31" borderId="297" xfId="12" applyFont="1" applyFill="1" applyBorder="1" applyAlignment="1">
      <alignment horizontal="center" vertical="center" wrapText="1"/>
    </xf>
    <xf numFmtId="192" fontId="88" fillId="31" borderId="164" xfId="12" applyNumberFormat="1" applyFont="1" applyFill="1" applyBorder="1" applyAlignment="1">
      <alignment vertical="center"/>
    </xf>
    <xf numFmtId="192" fontId="88" fillId="31" borderId="298" xfId="12" applyNumberFormat="1" applyFont="1" applyFill="1" applyBorder="1" applyAlignment="1">
      <alignment vertical="center"/>
    </xf>
    <xf numFmtId="195" fontId="88" fillId="31" borderId="164" xfId="1" applyNumberFormat="1" applyFont="1" applyFill="1" applyBorder="1" applyAlignment="1">
      <alignment vertical="center"/>
    </xf>
    <xf numFmtId="195" fontId="88" fillId="31" borderId="298" xfId="1" applyNumberFormat="1" applyFont="1" applyFill="1" applyBorder="1" applyAlignment="1">
      <alignment vertical="center"/>
    </xf>
    <xf numFmtId="192" fontId="81" fillId="31" borderId="308" xfId="12" applyNumberFormat="1" applyFont="1" applyFill="1" applyBorder="1" applyAlignment="1">
      <alignment vertical="center"/>
    </xf>
    <xf numFmtId="193" fontId="52" fillId="31" borderId="316" xfId="12" applyNumberFormat="1" applyFont="1" applyFill="1" applyBorder="1" applyAlignment="1">
      <alignment vertical="center"/>
    </xf>
    <xf numFmtId="195" fontId="52" fillId="31" borderId="316" xfId="1" applyNumberFormat="1" applyFont="1" applyFill="1" applyBorder="1" applyAlignment="1">
      <alignment vertical="center"/>
    </xf>
    <xf numFmtId="195" fontId="52" fillId="36" borderId="317" xfId="1" applyNumberFormat="1" applyFont="1" applyFill="1" applyBorder="1" applyAlignment="1" applyProtection="1"/>
    <xf numFmtId="195" fontId="52" fillId="36" borderId="318" xfId="1" applyNumberFormat="1" applyFont="1" applyFill="1" applyBorder="1" applyAlignment="1" applyProtection="1"/>
    <xf numFmtId="195" fontId="52" fillId="36" borderId="319" xfId="1" applyNumberFormat="1" applyFont="1" applyFill="1" applyBorder="1" applyAlignment="1" applyProtection="1"/>
    <xf numFmtId="0" fontId="48" fillId="31" borderId="302" xfId="12" applyFont="1" applyFill="1" applyBorder="1" applyAlignment="1">
      <alignment horizontal="center" vertical="center" wrapText="1"/>
    </xf>
    <xf numFmtId="0" fontId="48" fillId="31" borderId="303" xfId="12" applyFont="1" applyFill="1" applyBorder="1" applyAlignment="1">
      <alignment horizontal="center" vertical="center" wrapText="1"/>
    </xf>
    <xf numFmtId="0" fontId="48" fillId="31" borderId="304" xfId="12" applyFont="1" applyFill="1" applyBorder="1" applyAlignment="1">
      <alignment horizontal="center" vertical="center" wrapText="1"/>
    </xf>
    <xf numFmtId="195" fontId="89" fillId="31" borderId="308" xfId="1" applyNumberFormat="1" applyFont="1" applyFill="1" applyBorder="1" applyAlignment="1">
      <alignment vertical="center"/>
    </xf>
    <xf numFmtId="195" fontId="89" fillId="31" borderId="298" xfId="1" applyNumberFormat="1" applyFont="1" applyFill="1" applyBorder="1" applyAlignment="1">
      <alignment vertical="center"/>
    </xf>
    <xf numFmtId="195" fontId="89" fillId="0" borderId="310" xfId="1" applyNumberFormat="1" applyFont="1" applyFill="1" applyBorder="1" applyAlignment="1" applyProtection="1"/>
    <xf numFmtId="195" fontId="89" fillId="0" borderId="299" xfId="1" applyNumberFormat="1" applyFont="1" applyFill="1" applyBorder="1" applyAlignment="1" applyProtection="1"/>
    <xf numFmtId="195" fontId="89" fillId="0" borderId="312" xfId="1" applyNumberFormat="1" applyFont="1" applyFill="1" applyBorder="1" applyAlignment="1" applyProtection="1"/>
    <xf numFmtId="195" fontId="89" fillId="0" borderId="300" xfId="1" applyNumberFormat="1" applyFont="1" applyFill="1" applyBorder="1" applyAlignment="1" applyProtection="1"/>
    <xf numFmtId="195" fontId="89" fillId="0" borderId="314" xfId="1" applyNumberFormat="1" applyFont="1" applyFill="1" applyBorder="1" applyAlignment="1" applyProtection="1"/>
    <xf numFmtId="195" fontId="89" fillId="0" borderId="301" xfId="1" applyNumberFormat="1" applyFont="1" applyFill="1" applyBorder="1" applyAlignment="1" applyProtection="1"/>
    <xf numFmtId="0" fontId="1" fillId="0" borderId="0" xfId="18" applyFont="1"/>
    <xf numFmtId="0" fontId="9" fillId="0" borderId="32" xfId="8" applyFont="1" applyBorder="1" applyAlignment="1">
      <alignment horizontal="center" wrapText="1"/>
    </xf>
    <xf numFmtId="0" fontId="9" fillId="0" borderId="33" xfId="8" applyFont="1" applyBorder="1" applyAlignment="1">
      <alignment horizontal="center" wrapText="1"/>
    </xf>
    <xf numFmtId="0" fontId="9" fillId="0" borderId="31" xfId="8" applyFont="1" applyBorder="1" applyAlignment="1">
      <alignment horizontal="center" vertical="center"/>
    </xf>
    <xf numFmtId="190" fontId="14" fillId="0" borderId="0" xfId="1" applyNumberFormat="1" applyFont="1"/>
    <xf numFmtId="43" fontId="90" fillId="0" borderId="0" xfId="0" applyNumberFormat="1" applyFont="1" applyFill="1" applyBorder="1"/>
    <xf numFmtId="43" fontId="91" fillId="0" borderId="0" xfId="0" applyNumberFormat="1" applyFont="1" applyFill="1"/>
    <xf numFmtId="0" fontId="91" fillId="0" borderId="0" xfId="0" applyFont="1" applyFill="1"/>
    <xf numFmtId="0" fontId="91" fillId="0" borderId="0" xfId="0" applyFont="1"/>
    <xf numFmtId="0" fontId="41" fillId="0" borderId="0" xfId="0" applyFont="1"/>
    <xf numFmtId="0" fontId="9" fillId="17" borderId="62" xfId="0" applyFont="1" applyFill="1" applyBorder="1"/>
    <xf numFmtId="0" fontId="11" fillId="17" borderId="67" xfId="0" applyFont="1" applyFill="1" applyBorder="1"/>
    <xf numFmtId="188" fontId="11" fillId="17" borderId="59" xfId="0" applyNumberFormat="1" applyFont="1" applyFill="1" applyBorder="1"/>
    <xf numFmtId="0" fontId="13" fillId="0" borderId="67" xfId="0" applyFont="1" applyBorder="1"/>
    <xf numFmtId="0" fontId="13" fillId="0" borderId="63" xfId="0" applyFont="1" applyBorder="1"/>
    <xf numFmtId="0" fontId="14" fillId="5" borderId="62" xfId="0" applyFont="1" applyFill="1" applyBorder="1"/>
    <xf numFmtId="0" fontId="8" fillId="0" borderId="63" xfId="0" applyFont="1" applyBorder="1"/>
    <xf numFmtId="0" fontId="9" fillId="4" borderId="62" xfId="0" applyFont="1" applyFill="1" applyBorder="1"/>
    <xf numFmtId="0" fontId="10" fillId="4" borderId="67" xfId="0" applyFont="1" applyFill="1" applyBorder="1"/>
    <xf numFmtId="0" fontId="10" fillId="4" borderId="59" xfId="0" applyFont="1" applyFill="1" applyBorder="1" applyAlignment="1">
      <alignment horizontal="center"/>
    </xf>
    <xf numFmtId="188" fontId="10" fillId="4" borderId="59" xfId="2" applyNumberFormat="1" applyFont="1" applyFill="1" applyBorder="1"/>
    <xf numFmtId="0" fontId="9" fillId="0" borderId="62" xfId="0" applyFont="1" applyBorder="1"/>
    <xf numFmtId="0" fontId="10" fillId="0" borderId="67" xfId="0" applyFont="1" applyBorder="1"/>
    <xf numFmtId="0" fontId="10" fillId="0" borderId="59" xfId="0" applyFont="1" applyBorder="1" applyAlignment="1">
      <alignment horizontal="center"/>
    </xf>
    <xf numFmtId="43" fontId="10" fillId="0" borderId="59" xfId="2" applyNumberFormat="1" applyFont="1" applyBorder="1" applyAlignment="1">
      <alignment horizontal="right"/>
    </xf>
    <xf numFmtId="0" fontId="9" fillId="0" borderId="64" xfId="0" applyFont="1" applyBorder="1"/>
    <xf numFmtId="0" fontId="10" fillId="0" borderId="68" xfId="0" applyFont="1" applyBorder="1"/>
    <xf numFmtId="0" fontId="10" fillId="0" borderId="65" xfId="0" applyFont="1" applyBorder="1" applyAlignment="1">
      <alignment horizontal="center"/>
    </xf>
    <xf numFmtId="43" fontId="10" fillId="0" borderId="65" xfId="2" applyFont="1" applyBorder="1" applyAlignment="1">
      <alignment horizontal="right"/>
    </xf>
    <xf numFmtId="0" fontId="0" fillId="39" borderId="0" xfId="0" applyFill="1" applyAlignment="1">
      <alignment horizontal="center"/>
    </xf>
    <xf numFmtId="0" fontId="11" fillId="4" borderId="67" xfId="0" applyFont="1" applyFill="1" applyBorder="1"/>
    <xf numFmtId="0" fontId="16" fillId="4" borderId="59" xfId="0" applyFont="1" applyFill="1" applyBorder="1" applyAlignment="1">
      <alignment horizontal="center"/>
    </xf>
    <xf numFmtId="188" fontId="16" fillId="4" borderId="59" xfId="2" applyNumberFormat="1" applyFont="1" applyFill="1" applyBorder="1"/>
    <xf numFmtId="43" fontId="16" fillId="4" borderId="59" xfId="0" applyNumberFormat="1" applyFont="1" applyFill="1" applyBorder="1" applyAlignment="1">
      <alignment horizontal="center"/>
    </xf>
    <xf numFmtId="43" fontId="16" fillId="4" borderId="59" xfId="2" applyFont="1" applyFill="1" applyBorder="1" applyAlignment="1">
      <alignment horizontal="right"/>
    </xf>
    <xf numFmtId="0" fontId="15" fillId="4" borderId="60" xfId="0" applyFont="1" applyFill="1" applyBorder="1"/>
    <xf numFmtId="43" fontId="16" fillId="4" borderId="66" xfId="0" applyNumberFormat="1" applyFont="1" applyFill="1" applyBorder="1" applyAlignment="1">
      <alignment horizontal="center"/>
    </xf>
    <xf numFmtId="43" fontId="16" fillId="4" borderId="66" xfId="2" applyFont="1" applyFill="1" applyBorder="1" applyAlignment="1">
      <alignment horizontal="right"/>
    </xf>
    <xf numFmtId="43" fontId="16" fillId="4" borderId="65" xfId="2" applyFont="1" applyFill="1" applyBorder="1" applyAlignment="1">
      <alignment horizontal="right"/>
    </xf>
    <xf numFmtId="0" fontId="14" fillId="0" borderId="64" xfId="3" applyFont="1" applyBorder="1" applyAlignment="1">
      <alignment horizontal="left"/>
    </xf>
    <xf numFmtId="0" fontId="11" fillId="0" borderId="68" xfId="3" applyFont="1" applyBorder="1"/>
    <xf numFmtId="0" fontId="11" fillId="0" borderId="65" xfId="3" applyFont="1" applyBorder="1" applyAlignment="1">
      <alignment horizontal="center"/>
    </xf>
    <xf numFmtId="188" fontId="11" fillId="0" borderId="65" xfId="2" applyNumberFormat="1" applyFont="1" applyBorder="1"/>
    <xf numFmtId="0" fontId="11" fillId="0" borderId="67" xfId="3" applyFont="1" applyBorder="1"/>
    <xf numFmtId="0" fontId="19" fillId="0" borderId="67" xfId="3" applyFont="1" applyBorder="1" applyAlignment="1">
      <alignment horizontal="left" vertical="center"/>
    </xf>
    <xf numFmtId="0" fontId="20" fillId="0" borderId="67" xfId="3" applyFont="1" applyBorder="1" applyAlignment="1">
      <alignment horizontal="left" vertical="center"/>
    </xf>
    <xf numFmtId="0" fontId="11" fillId="0" borderId="62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187" fontId="21" fillId="3" borderId="3" xfId="1" applyFont="1" applyFill="1" applyBorder="1"/>
    <xf numFmtId="187" fontId="23" fillId="6" borderId="14" xfId="1" applyFont="1" applyFill="1" applyBorder="1"/>
    <xf numFmtId="187" fontId="16" fillId="7" borderId="11" xfId="1" applyFont="1" applyFill="1" applyBorder="1"/>
    <xf numFmtId="187" fontId="18" fillId="4" borderId="11" xfId="1" applyFont="1" applyFill="1" applyBorder="1"/>
    <xf numFmtId="187" fontId="11" fillId="0" borderId="11" xfId="1" applyFont="1" applyBorder="1"/>
    <xf numFmtId="0" fontId="14" fillId="0" borderId="60" xfId="0" applyFont="1" applyBorder="1" applyAlignment="1">
      <alignment horizontal="right"/>
    </xf>
    <xf numFmtId="0" fontId="42" fillId="24" borderId="60" xfId="0" applyFont="1" applyFill="1" applyBorder="1" applyAlignment="1">
      <alignment horizontal="right"/>
    </xf>
    <xf numFmtId="0" fontId="17" fillId="4" borderId="62" xfId="0" applyFont="1" applyFill="1" applyBorder="1" applyAlignment="1">
      <alignment horizontal="right"/>
    </xf>
    <xf numFmtId="0" fontId="18" fillId="4" borderId="63" xfId="0" applyFont="1" applyFill="1" applyBorder="1"/>
    <xf numFmtId="0" fontId="18" fillId="4" borderId="59" xfId="0" applyFont="1" applyFill="1" applyBorder="1" applyAlignment="1">
      <alignment horizontal="center"/>
    </xf>
    <xf numFmtId="40" fontId="18" fillId="4" borderId="59" xfId="2" applyNumberFormat="1" applyFont="1" applyFill="1" applyBorder="1"/>
    <xf numFmtId="187" fontId="18" fillId="4" borderId="59" xfId="1" applyFont="1" applyFill="1" applyBorder="1"/>
    <xf numFmtId="0" fontId="14" fillId="0" borderId="62" xfId="0" applyFont="1" applyBorder="1" applyAlignment="1">
      <alignment horizontal="right"/>
    </xf>
    <xf numFmtId="0" fontId="24" fillId="7" borderId="62" xfId="0" applyFont="1" applyFill="1" applyBorder="1" applyAlignment="1">
      <alignment horizontal="right"/>
    </xf>
    <xf numFmtId="0" fontId="25" fillId="7" borderId="63" xfId="0" applyFont="1" applyFill="1" applyBorder="1"/>
    <xf numFmtId="0" fontId="25" fillId="7" borderId="59" xfId="0" applyFont="1" applyFill="1" applyBorder="1" applyAlignment="1">
      <alignment horizontal="center"/>
    </xf>
    <xf numFmtId="40" fontId="25" fillId="7" borderId="59" xfId="7" applyNumberFormat="1" applyFont="1" applyFill="1" applyBorder="1" applyAlignment="1">
      <alignment horizontal="center"/>
    </xf>
    <xf numFmtId="187" fontId="25" fillId="7" borderId="59" xfId="1" applyFont="1" applyFill="1" applyBorder="1" applyAlignment="1">
      <alignment horizontal="center"/>
    </xf>
    <xf numFmtId="0" fontId="17" fillId="7" borderId="62" xfId="0" applyFont="1" applyFill="1" applyBorder="1" applyAlignment="1">
      <alignment horizontal="right"/>
    </xf>
    <xf numFmtId="0" fontId="18" fillId="7" borderId="63" xfId="0" applyFont="1" applyFill="1" applyBorder="1"/>
    <xf numFmtId="0" fontId="18" fillId="7" borderId="59" xfId="0" applyFont="1" applyFill="1" applyBorder="1" applyAlignment="1">
      <alignment horizontal="center"/>
    </xf>
    <xf numFmtId="0" fontId="27" fillId="7" borderId="62" xfId="0" applyFont="1" applyFill="1" applyBorder="1"/>
    <xf numFmtId="0" fontId="28" fillId="7" borderId="59" xfId="0" applyFont="1" applyFill="1" applyBorder="1" applyAlignment="1">
      <alignment horizontal="center"/>
    </xf>
    <xf numFmtId="190" fontId="21" fillId="3" borderId="3" xfId="7" applyNumberFormat="1" applyFont="1" applyFill="1" applyBorder="1"/>
    <xf numFmtId="187" fontId="10" fillId="3" borderId="3" xfId="1" applyFont="1" applyFill="1" applyBorder="1"/>
    <xf numFmtId="187" fontId="26" fillId="8" borderId="3" xfId="1" applyFont="1" applyFill="1" applyBorder="1"/>
    <xf numFmtId="187" fontId="11" fillId="10" borderId="21" xfId="1" applyFont="1" applyFill="1" applyBorder="1" applyAlignment="1">
      <alignment horizontal="center"/>
    </xf>
    <xf numFmtId="187" fontId="11" fillId="10" borderId="21" xfId="1" applyFont="1" applyFill="1" applyBorder="1"/>
    <xf numFmtId="0" fontId="14" fillId="0" borderId="60" xfId="4" applyFont="1" applyBorder="1"/>
    <xf numFmtId="0" fontId="14" fillId="0" borderId="64" xfId="4" applyFont="1" applyBorder="1"/>
    <xf numFmtId="0" fontId="13" fillId="0" borderId="59" xfId="0" applyFont="1" applyFill="1" applyBorder="1" applyAlignment="1">
      <alignment horizontal="center"/>
    </xf>
    <xf numFmtId="187" fontId="13" fillId="0" borderId="11" xfId="1" applyFont="1" applyBorder="1"/>
    <xf numFmtId="0" fontId="42" fillId="24" borderId="64" xfId="0" applyFont="1" applyFill="1" applyBorder="1"/>
    <xf numFmtId="0" fontId="43" fillId="24" borderId="69" xfId="0" applyFont="1" applyFill="1" applyBorder="1"/>
    <xf numFmtId="0" fontId="13" fillId="0" borderId="65" xfId="0" applyFont="1" applyFill="1" applyBorder="1" applyAlignment="1">
      <alignment horizontal="center"/>
    </xf>
    <xf numFmtId="187" fontId="11" fillId="0" borderId="21" xfId="1" applyFont="1" applyBorder="1"/>
    <xf numFmtId="0" fontId="14" fillId="5" borderId="62" xfId="4" applyFont="1" applyFill="1" applyBorder="1"/>
    <xf numFmtId="0" fontId="14" fillId="5" borderId="60" xfId="4" applyFont="1" applyFill="1" applyBorder="1"/>
    <xf numFmtId="43" fontId="11" fillId="3" borderId="3" xfId="0" applyNumberFormat="1" applyFont="1" applyFill="1" applyBorder="1" applyAlignment="1">
      <alignment horizontal="center"/>
    </xf>
    <xf numFmtId="0" fontId="12" fillId="5" borderId="62" xfId="4" applyFont="1" applyFill="1" applyBorder="1"/>
    <xf numFmtId="0" fontId="14" fillId="0" borderId="320" xfId="5" applyFont="1" applyBorder="1" applyAlignment="1">
      <alignment horizontal="right"/>
    </xf>
    <xf numFmtId="187" fontId="18" fillId="13" borderId="3" xfId="1" applyFont="1" applyFill="1" applyBorder="1"/>
    <xf numFmtId="187" fontId="10" fillId="10" borderId="3" xfId="1" applyFont="1" applyFill="1" applyBorder="1"/>
    <xf numFmtId="187" fontId="10" fillId="15" borderId="3" xfId="1" applyFont="1" applyFill="1" applyBorder="1"/>
    <xf numFmtId="187" fontId="10" fillId="16" borderId="20" xfId="1" applyFont="1" applyFill="1" applyBorder="1"/>
    <xf numFmtId="187" fontId="10" fillId="16" borderId="3" xfId="1" applyFont="1" applyFill="1" applyBorder="1"/>
    <xf numFmtId="0" fontId="92" fillId="38" borderId="1" xfId="0" applyFont="1" applyFill="1" applyBorder="1" applyAlignment="1">
      <alignment horizontal="center" vertical="center"/>
    </xf>
    <xf numFmtId="0" fontId="92" fillId="38" borderId="2" xfId="0" applyFont="1" applyFill="1" applyBorder="1" applyAlignment="1">
      <alignment horizontal="center" vertical="center"/>
    </xf>
    <xf numFmtId="0" fontId="92" fillId="38" borderId="4" xfId="0" applyFont="1" applyFill="1" applyBorder="1" applyAlignment="1">
      <alignment horizontal="center" vertical="center"/>
    </xf>
    <xf numFmtId="0" fontId="92" fillId="38" borderId="5" xfId="0" applyFont="1" applyFill="1" applyBorder="1" applyAlignment="1">
      <alignment horizontal="center" vertical="center"/>
    </xf>
    <xf numFmtId="0" fontId="92" fillId="38" borderId="6" xfId="0" applyFont="1" applyFill="1" applyBorder="1" applyAlignment="1">
      <alignment horizontal="center" vertical="center"/>
    </xf>
    <xf numFmtId="0" fontId="92" fillId="38" borderId="7" xfId="0" applyFont="1" applyFill="1" applyBorder="1" applyAlignment="1">
      <alignment horizontal="center" vertical="center"/>
    </xf>
    <xf numFmtId="0" fontId="92" fillId="38" borderId="3" xfId="0" applyFont="1" applyFill="1" applyBorder="1" applyAlignment="1">
      <alignment horizontal="center" vertical="center"/>
    </xf>
    <xf numFmtId="0" fontId="92" fillId="38" borderId="3" xfId="0" applyFont="1" applyFill="1" applyBorder="1" applyAlignment="1">
      <alignment horizontal="center" vertical="center" wrapText="1"/>
    </xf>
    <xf numFmtId="0" fontId="38" fillId="0" borderId="0" xfId="8" applyFont="1" applyAlignment="1">
      <alignment horizontal="center"/>
    </xf>
    <xf numFmtId="0" fontId="9" fillId="0" borderId="25" xfId="8" applyFont="1" applyBorder="1" applyAlignment="1">
      <alignment horizontal="center" vertical="center"/>
    </xf>
    <xf numFmtId="0" fontId="9" fillId="0" borderId="30" xfId="8" applyFont="1" applyBorder="1" applyAlignment="1">
      <alignment horizontal="center" vertical="center"/>
    </xf>
    <xf numFmtId="0" fontId="9" fillId="0" borderId="29" xfId="8" applyFont="1" applyBorder="1" applyAlignment="1">
      <alignment horizontal="center" vertical="center"/>
    </xf>
    <xf numFmtId="0" fontId="9" fillId="0" borderId="34" xfId="8" applyFont="1" applyBorder="1" applyAlignment="1">
      <alignment horizontal="center" vertical="center"/>
    </xf>
    <xf numFmtId="0" fontId="9" fillId="0" borderId="26" xfId="8" applyFont="1" applyBorder="1" applyAlignment="1">
      <alignment horizontal="center"/>
    </xf>
    <xf numFmtId="0" fontId="9" fillId="0" borderId="27" xfId="8" applyFont="1" applyBorder="1" applyAlignment="1">
      <alignment horizontal="center"/>
    </xf>
    <xf numFmtId="0" fontId="9" fillId="0" borderId="28" xfId="8" applyFont="1" applyBorder="1" applyAlignment="1">
      <alignment horizontal="center"/>
    </xf>
    <xf numFmtId="0" fontId="40" fillId="21" borderId="29" xfId="10" applyFont="1" applyFill="1" applyBorder="1" applyAlignment="1">
      <alignment horizontal="center" vertical="center"/>
    </xf>
    <xf numFmtId="0" fontId="40" fillId="21" borderId="34" xfId="10" applyFont="1" applyFill="1" applyBorder="1" applyAlignment="1">
      <alignment horizontal="center" vertical="center"/>
    </xf>
    <xf numFmtId="0" fontId="9" fillId="21" borderId="25" xfId="8" applyFont="1" applyFill="1" applyBorder="1" applyAlignment="1">
      <alignment horizontal="center" vertical="center"/>
    </xf>
    <xf numFmtId="0" fontId="9" fillId="21" borderId="30" xfId="8" applyFont="1" applyFill="1" applyBorder="1" applyAlignment="1">
      <alignment horizontal="center" vertical="center"/>
    </xf>
    <xf numFmtId="0" fontId="40" fillId="20" borderId="29" xfId="10" applyFont="1" applyFill="1" applyBorder="1" applyAlignment="1">
      <alignment horizontal="center" vertical="center"/>
    </xf>
    <xf numFmtId="0" fontId="40" fillId="20" borderId="34" xfId="10" applyFont="1" applyFill="1" applyBorder="1" applyAlignment="1">
      <alignment horizontal="center" vertical="center"/>
    </xf>
    <xf numFmtId="0" fontId="40" fillId="21" borderId="49" xfId="10" applyFont="1" applyFill="1" applyBorder="1" applyAlignment="1">
      <alignment horizontal="center" vertical="center"/>
    </xf>
    <xf numFmtId="0" fontId="40" fillId="21" borderId="50" xfId="10" applyFont="1" applyFill="1" applyBorder="1" applyAlignment="1">
      <alignment horizontal="center" vertical="center"/>
    </xf>
    <xf numFmtId="0" fontId="9" fillId="20" borderId="25" xfId="8" applyFont="1" applyFill="1" applyBorder="1" applyAlignment="1">
      <alignment horizontal="center" vertical="center"/>
    </xf>
    <xf numFmtId="0" fontId="9" fillId="20" borderId="30" xfId="8" applyFont="1" applyFill="1" applyBorder="1" applyAlignment="1">
      <alignment horizontal="center" vertical="center"/>
    </xf>
    <xf numFmtId="0" fontId="52" fillId="0" borderId="92" xfId="12" applyFont="1" applyFill="1" applyBorder="1" applyAlignment="1">
      <alignment horizontal="center" vertical="center"/>
    </xf>
    <xf numFmtId="0" fontId="52" fillId="0" borderId="93" xfId="12" applyFont="1" applyFill="1" applyBorder="1" applyAlignment="1">
      <alignment horizontal="center" vertical="center"/>
    </xf>
    <xf numFmtId="0" fontId="71" fillId="0" borderId="4" xfId="12" applyFont="1" applyBorder="1" applyAlignment="1">
      <alignment horizontal="center"/>
    </xf>
    <xf numFmtId="0" fontId="72" fillId="0" borderId="0" xfId="13" applyFont="1"/>
    <xf numFmtId="0" fontId="71" fillId="0" borderId="6" xfId="12" applyFont="1" applyBorder="1" applyAlignment="1">
      <alignment horizontal="center"/>
    </xf>
    <xf numFmtId="0" fontId="72" fillId="0" borderId="8" xfId="13" applyFont="1" applyBorder="1"/>
    <xf numFmtId="0" fontId="46" fillId="25" borderId="70" xfId="12" applyFont="1" applyFill="1" applyBorder="1" applyAlignment="1">
      <alignment horizontal="center" vertical="center"/>
    </xf>
    <xf numFmtId="0" fontId="46" fillId="25" borderId="81" xfId="12" applyFont="1" applyFill="1" applyBorder="1" applyAlignment="1">
      <alignment horizontal="center" vertical="center"/>
    </xf>
    <xf numFmtId="0" fontId="46" fillId="25" borderId="71" xfId="12" applyFont="1" applyFill="1" applyBorder="1" applyAlignment="1">
      <alignment horizontal="center" vertical="center"/>
    </xf>
    <xf numFmtId="0" fontId="46" fillId="25" borderId="82" xfId="12" applyFont="1" applyFill="1" applyBorder="1" applyAlignment="1">
      <alignment horizontal="center" vertical="center"/>
    </xf>
    <xf numFmtId="0" fontId="46" fillId="25" borderId="72" xfId="12" applyFont="1" applyFill="1" applyBorder="1" applyAlignment="1">
      <alignment horizontal="center" vertical="center" wrapText="1"/>
    </xf>
    <xf numFmtId="0" fontId="46" fillId="25" borderId="83" xfId="12" applyFont="1" applyFill="1" applyBorder="1" applyAlignment="1">
      <alignment horizontal="center" vertical="center" wrapText="1"/>
    </xf>
    <xf numFmtId="0" fontId="46" fillId="25" borderId="73" xfId="12" applyFont="1" applyFill="1" applyBorder="1" applyAlignment="1">
      <alignment horizontal="center" vertical="center"/>
    </xf>
    <xf numFmtId="0" fontId="46" fillId="25" borderId="74" xfId="12" applyFont="1" applyFill="1" applyBorder="1" applyAlignment="1">
      <alignment horizontal="center" vertical="center"/>
    </xf>
    <xf numFmtId="0" fontId="46" fillId="25" borderId="75" xfId="12" applyFont="1" applyFill="1" applyBorder="1" applyAlignment="1">
      <alignment horizontal="center" vertical="center"/>
    </xf>
    <xf numFmtId="0" fontId="50" fillId="25" borderId="79" xfId="12" applyFont="1" applyFill="1" applyBorder="1" applyAlignment="1">
      <alignment horizontal="center" vertical="center" wrapText="1"/>
    </xf>
    <xf numFmtId="0" fontId="50" fillId="25" borderId="80" xfId="12" applyFont="1" applyFill="1" applyBorder="1" applyAlignment="1">
      <alignment horizontal="center" vertical="center" wrapText="1"/>
    </xf>
    <xf numFmtId="0" fontId="72" fillId="0" borderId="0" xfId="0" applyFont="1"/>
    <xf numFmtId="0" fontId="72" fillId="0" borderId="8" xfId="0" applyFont="1" applyBorder="1"/>
    <xf numFmtId="0" fontId="46" fillId="25" borderId="154" xfId="12" applyFont="1" applyFill="1" applyBorder="1" applyAlignment="1">
      <alignment horizontal="center" vertical="center" wrapText="1"/>
    </xf>
    <xf numFmtId="0" fontId="46" fillId="25" borderId="155" xfId="12" applyFont="1" applyFill="1" applyBorder="1" applyAlignment="1">
      <alignment horizontal="center" vertical="center" wrapText="1"/>
    </xf>
    <xf numFmtId="0" fontId="73" fillId="0" borderId="35" xfId="12" applyFont="1" applyBorder="1" applyAlignment="1">
      <alignment horizontal="center"/>
    </xf>
    <xf numFmtId="0" fontId="73" fillId="0" borderId="0" xfId="12" applyFont="1" applyBorder="1" applyAlignment="1">
      <alignment horizontal="center"/>
    </xf>
    <xf numFmtId="0" fontId="73" fillId="0" borderId="30" xfId="12" applyFont="1" applyBorder="1" applyAlignment="1">
      <alignment horizontal="center"/>
    </xf>
    <xf numFmtId="0" fontId="73" fillId="0" borderId="180" xfId="12" applyFont="1" applyBorder="1" applyAlignment="1">
      <alignment horizontal="center"/>
    </xf>
    <xf numFmtId="0" fontId="46" fillId="0" borderId="181" xfId="12" applyFont="1" applyFill="1" applyBorder="1" applyAlignment="1">
      <alignment horizontal="center" vertical="center"/>
    </xf>
    <xf numFmtId="0" fontId="46" fillId="0" borderId="191" xfId="12" applyFont="1" applyFill="1" applyBorder="1" applyAlignment="1">
      <alignment horizontal="center" vertical="center"/>
    </xf>
    <xf numFmtId="0" fontId="46" fillId="0" borderId="182" xfId="12" applyFont="1" applyFill="1" applyBorder="1" applyAlignment="1">
      <alignment horizontal="center" vertical="center"/>
    </xf>
    <xf numFmtId="0" fontId="46" fillId="0" borderId="192" xfId="12" applyFont="1" applyFill="1" applyBorder="1" applyAlignment="1">
      <alignment horizontal="center" vertical="center"/>
    </xf>
    <xf numFmtId="0" fontId="76" fillId="0" borderId="254" xfId="12" applyFont="1" applyFill="1" applyBorder="1" applyAlignment="1">
      <alignment horizontal="center" vertical="center" wrapText="1"/>
    </xf>
    <xf numFmtId="0" fontId="76" fillId="0" borderId="255" xfId="12" applyFont="1" applyFill="1" applyBorder="1" applyAlignment="1">
      <alignment horizontal="center" vertical="center" wrapText="1"/>
    </xf>
    <xf numFmtId="0" fontId="46" fillId="0" borderId="184" xfId="12" applyFont="1" applyFill="1" applyBorder="1" applyAlignment="1">
      <alignment horizontal="center" vertical="center"/>
    </xf>
    <xf numFmtId="0" fontId="46" fillId="0" borderId="185" xfId="12" applyFont="1" applyFill="1" applyBorder="1" applyAlignment="1">
      <alignment horizontal="center" vertical="center"/>
    </xf>
    <xf numFmtId="0" fontId="77" fillId="0" borderId="189" xfId="12" applyFont="1" applyFill="1" applyBorder="1" applyAlignment="1">
      <alignment horizontal="center" vertical="center"/>
    </xf>
    <xf numFmtId="0" fontId="77" fillId="0" borderId="190" xfId="12" applyFont="1" applyFill="1" applyBorder="1" applyAlignment="1">
      <alignment horizontal="center" vertical="center"/>
    </xf>
    <xf numFmtId="0" fontId="73" fillId="0" borderId="1" xfId="12" applyFont="1" applyBorder="1" applyAlignment="1">
      <alignment horizontal="center"/>
    </xf>
    <xf numFmtId="0" fontId="73" fillId="0" borderId="256" xfId="12" applyFont="1" applyBorder="1" applyAlignment="1">
      <alignment horizontal="center"/>
    </xf>
    <xf numFmtId="0" fontId="73" fillId="0" borderId="2" xfId="12" applyFont="1" applyBorder="1" applyAlignment="1">
      <alignment horizontal="center"/>
    </xf>
    <xf numFmtId="0" fontId="73" fillId="0" borderId="4" xfId="12" applyFont="1" applyBorder="1" applyAlignment="1">
      <alignment horizontal="center"/>
    </xf>
    <xf numFmtId="0" fontId="73" fillId="0" borderId="5" xfId="12" applyFont="1" applyBorder="1" applyAlignment="1">
      <alignment horizontal="center"/>
    </xf>
    <xf numFmtId="0" fontId="56" fillId="31" borderId="260" xfId="12" applyFont="1" applyFill="1" applyBorder="1" applyAlignment="1">
      <alignment horizontal="center" vertical="center"/>
    </xf>
    <xf numFmtId="0" fontId="56" fillId="31" borderId="74" xfId="12" applyFont="1" applyFill="1" applyBorder="1" applyAlignment="1">
      <alignment horizontal="center" vertical="center"/>
    </xf>
    <xf numFmtId="0" fontId="56" fillId="31" borderId="75" xfId="12" applyFont="1" applyFill="1" applyBorder="1" applyAlignment="1">
      <alignment horizontal="center" vertical="center"/>
    </xf>
    <xf numFmtId="0" fontId="83" fillId="32" borderId="259" xfId="12" applyFont="1" applyFill="1" applyBorder="1" applyAlignment="1">
      <alignment horizontal="center" vertical="center" wrapText="1"/>
    </xf>
    <xf numFmtId="0" fontId="83" fillId="32" borderId="265" xfId="12" applyFont="1" applyFill="1" applyBorder="1" applyAlignment="1">
      <alignment horizontal="center" vertical="center"/>
    </xf>
    <xf numFmtId="0" fontId="52" fillId="32" borderId="262" xfId="12" applyFont="1" applyFill="1" applyBorder="1" applyAlignment="1">
      <alignment horizontal="center" vertical="center" wrapText="1"/>
    </xf>
    <xf numFmtId="0" fontId="52" fillId="32" borderId="270" xfId="12" applyFont="1" applyFill="1" applyBorder="1" applyAlignment="1">
      <alignment horizontal="center" vertical="center"/>
    </xf>
    <xf numFmtId="0" fontId="46" fillId="31" borderId="257" xfId="12" applyFont="1" applyFill="1" applyBorder="1" applyAlignment="1">
      <alignment horizontal="center" vertical="center"/>
    </xf>
    <xf numFmtId="0" fontId="46" fillId="31" borderId="263" xfId="12" applyFont="1" applyFill="1" applyBorder="1" applyAlignment="1">
      <alignment horizontal="center" vertical="center"/>
    </xf>
    <xf numFmtId="0" fontId="46" fillId="31" borderId="295" xfId="12" applyFont="1" applyFill="1" applyBorder="1" applyAlignment="1">
      <alignment horizontal="center" vertical="center"/>
    </xf>
    <xf numFmtId="0" fontId="46" fillId="31" borderId="82" xfId="12" applyFont="1" applyFill="1" applyBorder="1" applyAlignment="1">
      <alignment horizontal="center" vertical="center"/>
    </xf>
    <xf numFmtId="0" fontId="81" fillId="31" borderId="15" xfId="12" applyFont="1" applyFill="1" applyBorder="1" applyAlignment="1">
      <alignment horizontal="center" vertical="center" wrapText="1"/>
    </xf>
    <xf numFmtId="0" fontId="81" fillId="31" borderId="16" xfId="12" applyFont="1" applyFill="1" applyBorder="1" applyAlignment="1">
      <alignment horizontal="center" vertical="center" wrapText="1"/>
    </xf>
    <xf numFmtId="0" fontId="46" fillId="31" borderId="15" xfId="12" applyFont="1" applyFill="1" applyBorder="1" applyAlignment="1">
      <alignment horizontal="center" vertical="center" wrapText="1"/>
    </xf>
    <xf numFmtId="0" fontId="46" fillId="31" borderId="16" xfId="12" applyFont="1" applyFill="1" applyBorder="1" applyAlignment="1">
      <alignment horizontal="center" vertical="center" wrapText="1"/>
    </xf>
    <xf numFmtId="0" fontId="46" fillId="31" borderId="20" xfId="12" applyFont="1" applyFill="1" applyBorder="1" applyAlignment="1">
      <alignment horizontal="center" vertical="center" wrapText="1"/>
    </xf>
    <xf numFmtId="0" fontId="48" fillId="31" borderId="15" xfId="12" applyFont="1" applyFill="1" applyBorder="1" applyAlignment="1">
      <alignment horizontal="center" vertical="center" wrapText="1"/>
    </xf>
    <xf numFmtId="0" fontId="48" fillId="31" borderId="16" xfId="12" applyFont="1" applyFill="1" applyBorder="1" applyAlignment="1">
      <alignment horizontal="center" vertical="center" wrapText="1"/>
    </xf>
    <xf numFmtId="0" fontId="48" fillId="31" borderId="20" xfId="12" applyFont="1" applyFill="1" applyBorder="1" applyAlignment="1">
      <alignment horizontal="center" vertical="center" wrapText="1"/>
    </xf>
  </cellXfs>
  <cellStyles count="24">
    <cellStyle name="Comma" xfId="1" builtinId="3"/>
    <cellStyle name="Comma 10 10 5" xfId="9" xr:uid="{511367CB-777C-4BFF-8565-200871E863D4}"/>
    <cellStyle name="Comma 10 2 2" xfId="2" xr:uid="{00000000-0005-0000-0000-000001000000}"/>
    <cellStyle name="Comma 18 2" xfId="11" xr:uid="{EC304235-49EF-4A00-8604-044BE05C48E2}"/>
    <cellStyle name="Comma 19" xfId="17" xr:uid="{75D4D8F8-4FB6-4384-8F52-EE5E694C6540}"/>
    <cellStyle name="Comma 2 3 5" xfId="20" xr:uid="{4D64D7E6-2CAE-4B77-AEA9-DB40E8C7C160}"/>
    <cellStyle name="Comma 7" xfId="7" xr:uid="{00000000-0005-0000-0000-000002000000}"/>
    <cellStyle name="Comma 7 6" xfId="16" xr:uid="{4324BB9E-F02C-42E2-A9BA-2E6E894EA968}"/>
    <cellStyle name="Excel Built-in Comma 10" xfId="22" xr:uid="{E88C9FB1-9DF4-42EE-8727-467978B05B59}"/>
    <cellStyle name="Excel Built-in Comma 2 3 3 2" xfId="21" xr:uid="{F42EAFA6-C231-43F6-80CF-BEAE07D070E3}"/>
    <cellStyle name="Excel Built-in Comma 6 2" xfId="15" xr:uid="{A33CA39D-0877-4BA0-8132-8DD229049F25}"/>
    <cellStyle name="Excel Built-in Normal" xfId="12" xr:uid="{0E00E3C2-05F2-429E-B15C-D365A6E58EFC}"/>
    <cellStyle name="Normal" xfId="0" builtinId="0"/>
    <cellStyle name="Normal 10 10" xfId="18" xr:uid="{EE414402-6DF7-4EB3-8BCC-202FDD2E37E5}"/>
    <cellStyle name="Normal 11 4" xfId="8" xr:uid="{AA821EC2-B503-4DD8-BA47-E212D7C6A450}"/>
    <cellStyle name="Normal 2 2 2 5" xfId="14" xr:uid="{C8941B7F-B38D-488F-B382-4DF2FEFE00DC}"/>
    <cellStyle name="Normal 36 7" xfId="10" xr:uid="{836E138D-8F55-4BFD-9573-2183C90FCF1E}"/>
    <cellStyle name="Normal 38" xfId="13" xr:uid="{A697185E-A61E-4ED9-B8C0-196B9E56ED9B}"/>
    <cellStyle name="Normal 4" xfId="6" xr:uid="{00000000-0005-0000-0000-000004000000}"/>
    <cellStyle name="Normal_1" xfId="4" xr:uid="{00000000-0005-0000-0000-000005000000}"/>
    <cellStyle name="เครื่องหมายจุลภาค 13 2 3" xfId="19" xr:uid="{724BD819-DFDD-418C-A5EE-5CC08A1EF6DC}"/>
    <cellStyle name="เครื่องหมายจุลภาค 14 2 2" xfId="23" xr:uid="{CA24746D-BBD1-41E6-8215-B6141CF79EA1}"/>
    <cellStyle name="ปกติ_งบกำไรขาดทุน 2" xfId="5" xr:uid="{00000000-0005-0000-0000-000007000000}"/>
    <cellStyle name="ปกติ_แบบรายงานผลการดำเนินงานประจำปี Final" xfId="3" xr:uid="{00000000-0005-0000-0000-000006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jak_b\Local%20Settings\Temporary%20Internet%20Files\OLK87\Mena\BLCP\Currency\SK%20IPP\Phase%20I\SK%20opco%20v.13Ref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629;&#3585;&#3594;&#3609;&#3619;&#3656;&#3623;&#3617;&#3621;&#3591;&#3607;&#3640;&#3609;\28.05.2556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.&#3611;.&#3619;&#3634;&#3594;&#3610;&#3640;&#3619;&#3637;+&#3611;.&#3626;&#3617;&#3640;&#3607;&#3619;&#3626;&#3591;&#3588;&#3619;&#3634;&#3617;@6.6.2013%20&#3585;&#3619;&#3603;&#3637;&#3649;&#3618;&#3585;&#3619;&#3634;&#3618;&#3611;&#3619;&#3632;&#3611;&#3634;+&#3619;&#3634;&#3588;&#3634;&#3627;&#3633;&#3585;%20Return\&#3611;&#3619;&#3632;&#3594;&#3640;&#3617;%20IFRS%20%2028.5.2013\Template%20&#3648;&#3629;&#3585;&#3594;&#3609;&#3619;&#3656;&#3623;&#3617;&#3621;&#3591;&#3607;&#3640;&#3609;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jak_b\Local%20Settings\Temporary%20Internet%20Files\OLK87\Mena\BLCP\Currency\Petronet\E&amp;Y_WC29_shippingJun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Documents%20and%20Settings\wijak_b\Local%20Settings\Temporary%20Internet%20Files\OLK87\Mena\BLCP\Currency\Petronet\E&amp;Y_WC29_shippingJun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Documents%20and%20Settings\wijak_b\Local%20Settings\Temporary%20Internet%20Files\OLK87\Mena\BLCP\Currency\SK%20IPP\Phase%20I\SK%20opco%20v.13Refi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wida\&#3648;&#3586;&#3605;%208\&#3591;&#3634;&#3609;&#3650;&#3588;&#3619;&#3591;&#3585;&#3634;&#3619;&#3648;&#3586;&#3605;8_&#3611;&#3637;%2055\&#3619;&#3634;&#3618;&#3591;&#3634;&#3609;&#3626;&#3636;&#3609;&#3607;&#3619;&#3633;&#3614;&#3618;&#3660;&#3592;&#3634;&#3585;&#3591;&#3634;&#3609;&#3650;&#3588;&#3619;&#3591;&#3585;&#3634;&#361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uwida\&#3648;&#3586;&#3605;%208\&#3591;&#3634;&#3609;&#3650;&#3588;&#3619;&#3591;&#3585;&#3634;&#3619;&#3648;&#3586;&#3605;8_&#3611;&#3637;%2055\&#3619;&#3634;&#3618;&#3591;&#3634;&#3609;&#3626;&#3636;&#3609;&#3607;&#3619;&#3633;&#3614;&#3618;&#3660;&#3592;&#3634;&#3585;&#3591;&#3634;&#3609;&#3650;&#3588;&#3619;&#3591;&#3585;&#3634;&#361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1110-03\&#3591;&#3610;&#3585;&#3634;&#3619;&#3648;&#3591;&#3636;&#3609;\WINDOWS\Desktop\&#3591;&#3610;&#3585;&#3634;&#3619;&#3648;&#3591;&#3636;&#3609;\&#3652;&#3605;&#3619;&#3617;&#3634;&#3626;4_2548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3%20&#3648;&#3617;&#3639;&#3629;&#3591;\&#3605;&#3634;&#3619;&#3634;&#3591;&#3588;&#3635;&#3609;&#3623;&#3603;+&#3610;&#3633;&#3609;&#3607;&#3638;&#3585;&#3610;&#3633;&#3597;&#3594;&#3637;%20Final%2012.06.2013\&#3652;&#3615;&#3621;&#3660;&#3586;&#3657;&#3629;&#3617;&#3641;&#3621;%20&#3609;&#3588;&#3619;&#3626;&#3623;&#3619;&#3619;&#3588;&#3660;%20&#3610;&#3634;&#3591;&#3611;&#3632;&#3585;&#3591;%20&#3593;&#3632;&#3648;&#3594;&#3636;&#3591;&#3648;&#3607;&#3619;&#3634;%20...%2012062013\FIN-A02-2(NF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wa\Desktop\FIN-A02-2(N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jak_b\Local%20Settings\Temporary%20Internet%20Files\OLK87\Mena\BLCP\Currency\SK%20IPP\Phase%20I\SDWPS%2018-02-02%20(bank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wa\Desktop\&#3586;&#3657;&#3629;&#3617;&#3641;&#3621;&#3626;&#3656;&#3591;%20&#3626;&#3605;&#3591;%20ThaiTAB_5_07_2013\&#3586;&#3657;&#3629;&#3617;&#3641;&#3621;&#3626;&#3656;&#3591;%20&#3626;&#3605;&#3591;%20ThaiTAB_14_06_2013\&#3588;&#3619;&#3633;&#3657;&#3591;&#3607;&#3637;&#3656;%207%20&#3586;&#3657;&#3629;&#3617;&#3641;&#3621;&#3626;&#3656;&#3591;%20&#3626;&#3605;&#3591;_revise_05.06.56\&#3626;&#3633;&#3597;&#3597;&#3634;&#3609;&#3588;&#3619;&#3611;&#3600;&#3617;%20&#3626;&#3617;&#3640;&#3607;&#3619;&#3626;&#3634;&#3588;&#3619;\FIN-A02-2(NF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19;&#3640;&#3611;&#3591;&#3634;&#3609;\&#3588;&#3619;&#3633;&#3657;&#3591;&#3607;&#3637;&#3656;%208%20&#3649;&#3618;&#3585;&#3626;&#3636;&#3609;&#3607;&#3619;&#3633;&#3614;&#3618;&#3660;&#3605;&#3634;&#3617;%20BA\&#3588;&#3619;&#3633;&#3657;&#3591;&#3607;&#3637;&#3656;%207%20&#3586;&#3657;&#3629;&#3617;&#3641;&#3621;&#3626;&#3656;&#3591;%20&#3626;&#3605;&#3591;_revise_05.06.56\&#3626;&#3633;&#3597;&#3597;&#3634;&#3609;&#3588;&#3619;&#3611;&#3600;&#3617;%20&#3626;&#3617;&#3640;&#3607;&#3619;&#3626;&#3634;&#3588;&#3619;\FIN-A02-2(NF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FIN-A02-2(NF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&#3605;&#3634;&#3619;&#3634;&#3591;&#3588;&#3635;&#3609;&#3623;&#3603;+&#3610;&#3633;&#3609;&#3607;&#3638;&#3585;&#3610;&#3633;&#3597;&#3594;&#3637;%20Final%2012.06.2013\&#3652;&#3615;&#3621;&#3660;&#3586;&#3657;&#3629;&#3617;&#3641;&#3621;%20&#3609;&#3588;&#3619;&#3626;&#3623;&#3619;&#3619;&#3588;&#3660;%20&#3610;&#3634;&#3591;&#3611;&#3632;&#3585;&#3591;%20&#3593;&#3632;&#3648;&#3594;&#3636;&#3591;&#3648;&#3607;&#3619;&#3634;%20...%2012062013\FIN-A02-2(NF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Documents%20and%20Settings\pwa\Desktop\FIN-A02-2(NF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629;&#3585;&#3594;&#3609;&#3619;&#3656;&#3623;&#3617;&#3621;&#3591;&#3607;&#3640;&#3609;\28.05.2556\FIN-A02-2(NF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.&#3611;.&#3619;&#3634;&#3594;&#3610;&#3640;&#3619;&#3637;+&#3611;.&#3626;&#3617;&#3640;&#3607;&#3619;&#3626;&#3591;&#3588;&#3619;&#3634;&#3617;@6.6.2013%20&#3585;&#3619;&#3603;&#3637;&#3649;&#3618;&#3585;&#3619;&#3634;&#3618;&#3611;&#3619;&#3632;&#3611;&#3634;+&#3619;&#3634;&#3588;&#3634;&#3627;&#3633;&#3585;%20Return\FIN-A02-2(NF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g\Downloads\&#3650;&#3588;&#3619;&#3591;&#3585;&#3634;&#3619;&#3605;&#3636;&#3604;&#3605;&#3634;&#3617;&#3612;&#3641;&#3657;&#3651;&#3594;&#3657;&#3609;&#3657;&#3635;&#3648;&#3614;&#3636;&#3656;&#3617;&#3651;&#3609;&#3611;&#3637;%20256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eration\OperationY61\Mail\1.Oct60\&#3648;&#3610;&#3639;&#3657;&#3629;&#3591;&#3605;&#3657;&#3609;\&#3648;&#3586;&#3605;%2010_&#3605;.&#3588;.60(&#3648;&#3610;&#3639;&#3657;&#3629;&#3591;&#3605;&#3657;&#3609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13353\Desktop\&#3619;&#3633;&#3610;&#3610;&#3619;&#3636;&#3592;&#3634;&#3588;\&#3619;&#3633;&#3610;&#3610;&#3619;&#3636;&#3592;&#3634;&#3588;&#3611;&#3637;%2055%20&#3619;&#3634;&#3618;&#3621;&#3632;&#3648;&#3629;&#3637;&#3618;&#3604;&#3607;&#3656;&#3629;&#3626;&#3656;&#3623;&#3609;&#3585;&#3621;&#3634;&#3591;&#3649;&#3621;&#3632;&#3648;&#3586;&#3605;%20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Documents%20and%20Settings\wijak_b\Local%20Settings\Temporary%20Internet%20Files\OLK87\Mena\BLCP\Currency\SK%20IPP\Phase%20I\SDWPS%2018-02-02%20(bank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3;&#3616;&#3633;&#3607;&#3619;\&#3591;&#3634;&#3609;&#3591;&#3610;&#3585;&#3634;&#3619;&#3648;&#3591;&#3636;&#3609;\&#3591;&#3610;&#3585;&#3634;&#3619;&#3648;&#3591;&#3636;&#3609;%20&#3611;&#3637;2553\&#3652;&#3605;&#3619;&#3617;&#3634;&#3626;2-53\&#3619;&#3629;&#3610;3-&#3619;&#3633;&#3610;&#3619;&#3629;&#3591;\&#3591;&#3610;&#3607;&#3604;&#3621;&#3629;&#3591;&#3652;&#3605;&#3619;&#3617;&#3634;&#3626;2-53&#3619;&#3633;&#3610;&#3619;&#3629;&#3591;14.07.5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_&#3613;&#3657;&#3634;&#3618;\&#3591;&#3610;&#3585;&#3634;&#3619;&#3648;&#3591;&#3636;&#3609;\&#3611;&#3637;&#3591;&#3610;&#3611;&#3619;&#3632;&#3617;&#3634;&#3603;54\&#3652;&#3605;&#3619;&#3617;&#3634;&#3626;4&#3611;&#3637;2554\&#3650;&#3610;&#3609;&#3633;&#3626;&#3611;&#3637;2554&#3611;&#3619;&#3632;&#3617;&#3634;&#36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%20TAS%2017\&#3626;&#3633;&#3597;&#3597;&#3634;&#3648;&#3594;&#3656;&#3634;&#3607;&#3634;&#3591;&#3585;&#3634;&#3619;&#3648;&#3591;&#3636;&#3609;&#3611;&#3637;%202557\&#3652;&#3605;&#3619;&#3617;&#3634;&#3626;1&#3611;&#3637;57\&#3586;&#3657;&#3629;&#3617;&#3641;&#3621;%20Note%20&#3649;&#3649;&#3605;&#3656;&#3621;&#3632;&#3626;&#3633;&#3597;&#3597;&#3634;\&#3619;&#3634;&#3618;&#3623;&#3633;&#3609;&#3617;.17\&#3605;&#3634;&#3619;&#3634;&#3591;&#3588;&#3635;&#3609;&#3623;&#3603;%20Financial%20Leases%20Payabl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07;&#3632;&#3648;&#3610;&#3637;&#3618;&#3609;&#3651;&#3627;&#3617;&#3656;\16.TFRS%2016\TFRS16_QIS\PWA_Impact%20assessment_TFRS%2016%20&#3586;&#3629;&#3591;&#3609;&#3657;&#3629;&#3591;&#3592;&#35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\OperationY52\PerformanceOperation_NewTarget\PerformanceOperationmak_Oper5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8;&#3586;&#3605;%205%20&#3611;&#3637;%202555\&#3591;&#3634;&#3609;&#3650;&#3588;&#3619;&#3591;&#3585;&#3634;&#3619;&#3648;&#3586;&#3605;%205%20&#3611;&#3637;%2055\&#3648;&#3586;&#3605;2\&#3611;&#3637;52\kae49\&#3648;&#3586;&#3605;10\&#3585;&#3619;&#3632;&#3604;&#3634;&#3625;&#3607;&#3635;&#3585;&#3634;&#3619;-10-4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%20PWA\&#3605;&#3636;&#3604;&#3605;&#3634;&#3617;%20M7\&#3650;&#3588;&#3619;&#3591;&#3585;&#3634;&#3619;%20100%20&#3621;&#3657;&#3634;&#3609;\Tracking-Project255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6;&#3635;&#3619;&#3629;&#3591;&#3591;&#3634;&#3609;&#3610;&#3633;&#3597;&#3594;&#3637;&#3607;&#3619;&#3633;&#3614;&#3618;&#3660;&#3626;&#3636;&#3609;\&#3611;&#3636;&#3604;&#3591;&#3634;&#3609;%20&#3650;&#3588;&#3619;&#3591;&#3585;&#3634;&#3619;%20&#3648;&#3586;&#3605;%204%20&#3611;&#3637;&#3591;&#3610;&#3611;&#3619;&#3632;&#3617;&#3634;&#3603;%2058\272-272\gift\&#3585;&#3619;&#3632;&#3604;&#3634;&#3625;&#3607;&#3635;&#3585;&#3634;&#3619;&#3648;&#3586;&#3605;%208%20&#3611;&#3637;%205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%20&#3585;&#3611;&#3616;--&#3585;&#3640;&#3658;&#3585;\&#3591;&#3634;&#3609;&#3650;&#3588;&#3619;&#3591;&#3585;&#3634;&#3619;%20&#3648;&#3586;&#3605;%206%20&#3611;&#3637;%202557\&#3585;&#3619;&#3632;&#3604;&#3634;&#3625;&#3607;&#3635;&#3585;&#3634;&#3619;%20&#3648;&#3586;&#3605;%206%20&#3611;&#3637;%20255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ift\&#3585;&#3619;&#3632;&#3604;&#3634;&#3625;&#3607;&#3635;&#3585;&#3634;&#3619;&#3648;&#3586;&#3605;3-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3%20&#3648;&#3617;&#3639;&#3629;&#3591;\&#3605;&#3634;&#3619;&#3634;&#3591;&#3588;&#3635;&#3609;&#3623;&#3603;+&#3610;&#3633;&#3609;&#3607;&#3638;&#3585;&#3610;&#3633;&#3597;&#3594;&#3637;%20Final%2012.06.2013\&#3652;&#3615;&#3621;&#3660;&#3586;&#3657;&#3629;&#3617;&#3641;&#3621;%20&#3609;&#3588;&#3619;&#3626;&#3623;&#3619;&#3619;&#3588;&#3660;%20&#3610;&#3634;&#3591;&#3611;&#3632;&#3585;&#3591;%20&#3593;&#3632;&#3648;&#3594;&#3636;&#3591;&#3648;&#3607;&#3619;&#3634;%20...%2012062013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w\&#3591;&#3634;&#3609;&#3650;&#3610;&#3623;&#3660;\1.1%20&#3591;&#3634;&#3609;&#3592;&#3634;&#3585;&#3614;&#3637;&#3656;&#3652;&#3585;&#3656;\5_&#3619;&#3634;&#3618;&#3623;&#3633;&#3609;&#3586;&#3634;&#3604;\&#3605;&#3633;&#3657;&#3591;&#3586;&#3634;&#3604;&#3610;&#3633;&#3597;&#3594;&#3637;&#3611;&#3637;%2055-63\9_&#3605;&#3633;&#3657;&#3591;&#3586;&#3634;&#3604;%20&#3611;&#3637;63%20Q\1.%20&#3588;&#3640;&#3617;&#3618;&#3629;&#3604;&#3586;&#3634;&#3604;-&#3648;&#3585;&#3636;&#3609;&#3610;&#3633;&#3597;&#3594;&#3637;&#3611;&#3637;%2063-%20&#3619;&#3623;&#3617;&#3626;&#3656;&#3623;&#3609;&#3585;&#3621;&#3634;&#3591;%20&#3648;&#3586;&#3605;%201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8;&#3586;&#3605;%205%20&#3611;&#3637;%202555\&#3591;&#3634;&#3609;&#3650;&#3588;&#3619;&#3591;&#3585;&#3634;&#3619;&#3648;&#3586;&#3605;%205%20&#3611;&#3637;%2055\Documents%20and%20Settings\pwa\Desktop\&#3648;&#3586;&#3605;%202\&#3585;&#3619;&#3632;&#3604;&#3634;&#3625;&#3607;&#3635;&#3585;&#3634;&#3619;&#3648;&#3586;&#3605;%202%20&#3611;&#3637;%205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8;&#3586;&#3605;%205%20&#3611;&#3637;%202555\&#3591;&#3634;&#3609;&#3650;&#3588;&#3619;&#3591;&#3585;&#3634;&#3619;&#3648;&#3586;&#3605;%205%20&#3611;&#3637;%2055\Documents%20and%20Settings\pwa.R1111_07\My%20Documents\&#3648;&#3617;&#3625;&#3634;\&#3585;&#3619;&#3632;&#3604;&#3634;&#3625;&#3607;&#3635;&#3585;&#3634;&#3619;%202-54(&#3614;&#3637;&#3656;&#3648;&#3585;&#3659;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FD93BF0\Trial1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19;&#3640;&#3611;&#3591;&#3634;&#3609;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33;&#3597;&#3597;&#3634;&#3648;&#3594;&#3656;&#3634;&#3607;&#3634;&#3591;&#3585;&#3634;&#3619;&#3648;&#3591;&#3636;&#3609;&#3611;&#3637;%202556\&#3605;&#3634;&#3619;&#3634;&#3591;&#3588;&#3635;&#3609;&#3623;&#3603;+&#3610;&#3633;&#3609;&#3607;&#3638;&#3585;&#3610;&#3633;&#3597;&#3594;&#3637;%20Final%2012.06.2013\&#3652;&#3615;&#3621;&#3660;&#3586;&#3657;&#3629;&#3617;&#3641;&#3621;%20&#3609;&#3588;&#3619;&#3626;&#3623;&#3619;&#3619;&#3588;&#3660;%20&#3610;&#3634;&#3591;&#3611;&#3632;&#3585;&#3591;%20&#3593;&#3632;&#3648;&#3594;&#3636;&#3591;&#3648;&#3607;&#3619;&#3634;%20...%2012062013\data\&#3586;&#3657;&#3629;&#3617;&#3641;&#3621;&#3648;&#3585;&#3637;&#3656;&#3618;&#3623;&#3585;&#3633;&#3610;SAP\&#3586;&#3657;&#3629;&#3617;&#3641;&#3621;&#3591;&#3610;&#3607;&#3604;&#3621;&#3629;&#3591;&#3626;&#3656;&#3623;&#3609;&#3585;&#3621;&#3634;&#3591;\Trial1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Valuation"/>
      <sheetName val="EXRPTS"/>
      <sheetName val="MACRO"/>
      <sheetName val="REV"/>
      <sheetName val="FUEL"/>
      <sheetName val="EXP"/>
      <sheetName val="CAPX"/>
      <sheetName val="DEBT"/>
      <sheetName val="DEP KR KRW"/>
      <sheetName val="OP ACCT"/>
      <sheetName val="ST KR KRW"/>
      <sheetName val="TAX KR"/>
      <sheetName val="ST US KRW"/>
      <sheetName val="ST US USD"/>
      <sheetName val="DEP US KRW"/>
    </sheetNames>
    <sheetDataSet>
      <sheetData sheetId="0" refreshError="1"/>
      <sheetData sheetId="1" refreshError="1"/>
      <sheetData sheetId="2" refreshError="1">
        <row r="8">
          <cell r="D8">
            <v>2003</v>
          </cell>
        </row>
        <row r="9">
          <cell r="D9">
            <v>36</v>
          </cell>
        </row>
        <row r="10">
          <cell r="D10">
            <v>38717</v>
          </cell>
          <cell r="Q10">
            <v>200000</v>
          </cell>
          <cell r="R10">
            <v>0</v>
          </cell>
          <cell r="S10">
            <v>180000</v>
          </cell>
          <cell r="T10">
            <v>100000</v>
          </cell>
        </row>
        <row r="12">
          <cell r="D12">
            <v>46022</v>
          </cell>
        </row>
        <row r="13">
          <cell r="D13">
            <v>20</v>
          </cell>
          <cell r="Q13">
            <v>38717</v>
          </cell>
          <cell r="R13">
            <v>38717</v>
          </cell>
          <cell r="S13">
            <v>38717</v>
          </cell>
        </row>
        <row r="42">
          <cell r="Q42">
            <v>0.4</v>
          </cell>
        </row>
        <row r="43">
          <cell r="D43">
            <v>6</v>
          </cell>
        </row>
        <row r="44">
          <cell r="D44">
            <v>6</v>
          </cell>
        </row>
        <row r="45">
          <cell r="D45">
            <v>3</v>
          </cell>
        </row>
        <row r="49">
          <cell r="Q49">
            <v>0.33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"/>
      <sheetName val="Index"/>
      <sheetName val="Result"/>
      <sheetName val="Assm"/>
      <sheetName val="Comm"/>
      <sheetName val="Const"/>
      <sheetName val="Rev"/>
      <sheetName val="OP"/>
      <sheetName val="Dep"/>
      <sheetName val="Amort"/>
      <sheetName val="PL"/>
      <sheetName val="BSCF"/>
      <sheetName val="Levelized"/>
      <sheetName val="IRR"/>
    </sheetNames>
    <sheetDataSet>
      <sheetData sheetId="0" refreshError="1"/>
      <sheetData sheetId="1" refreshError="1"/>
      <sheetData sheetId="2" refreshError="1"/>
      <sheetData sheetId="3" refreshError="1">
        <row r="8">
          <cell r="D8">
            <v>38077</v>
          </cell>
        </row>
        <row r="13">
          <cell r="D13">
            <v>37437</v>
          </cell>
        </row>
        <row r="89">
          <cell r="B8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"/>
      <sheetName val="Index"/>
      <sheetName val="Result"/>
      <sheetName val="Assm"/>
      <sheetName val="Comm"/>
      <sheetName val="Const"/>
      <sheetName val="Rev"/>
      <sheetName val="OP"/>
      <sheetName val="Dep"/>
      <sheetName val="Amort"/>
      <sheetName val="PL"/>
      <sheetName val="BSCF"/>
      <sheetName val="Levelized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Valuation"/>
      <sheetName val="EXRPTS"/>
      <sheetName val="MACRO"/>
      <sheetName val="REV"/>
      <sheetName val="FUEL"/>
      <sheetName val="EXP"/>
      <sheetName val="CAPX"/>
      <sheetName val="DEBT"/>
      <sheetName val="DEP KR KRW"/>
      <sheetName val="OP ACCT"/>
      <sheetName val="ST KR KRW"/>
      <sheetName val="TAX KR"/>
      <sheetName val="ST US KRW"/>
      <sheetName val="ST US USD"/>
      <sheetName val="DEP US KR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อนสินทรัพย์รายเดือน"/>
      <sheetName val="โอนวัสดุเหลือใช้คืน"/>
      <sheetName val="แจกแจงต้นทุนปิดโครงการ"/>
      <sheetName val="ปิดโครงการ"/>
      <sheetName val="ฐานข้อมูล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V2" t="str">
            <v>มี</v>
          </cell>
        </row>
        <row r="3">
          <cell r="AV3" t="str">
            <v>ไม่มี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อนสินทรัพย์รายเดือน"/>
      <sheetName val="โอนวัสดุเหลือใช้คืน"/>
      <sheetName val="แจกแจงต้นทุนปิดโครงการ"/>
      <sheetName val="ปิดโครงการ"/>
      <sheetName val="ฐานข้อมูล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V2" t="str">
            <v>มี</v>
          </cell>
        </row>
        <row r="3">
          <cell r="AV3" t="str">
            <v>ไม่มี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  <sheetName val="ณัฐนิภา"/>
      <sheetName val="Assm"/>
      <sheetName val="Area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Disclaimer"/>
      <sheetName val="Results"/>
      <sheetName val="PUB Form F"/>
      <sheetName val="PUB Form G"/>
      <sheetName val="PUB Form H"/>
      <sheetName val="Fin Stat"/>
      <sheetName val="Fin Plan"/>
      <sheetName val="Tariff"/>
      <sheetName val="Tariff Alt"/>
      <sheetName val="Electricity"/>
      <sheetName val="Valuation"/>
      <sheetName val="Grap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">
          <cell r="G40">
            <v>0.25</v>
          </cell>
        </row>
        <row r="41">
          <cell r="G41">
            <v>0.75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A02-2(Master)"/>
      <sheetName val="I_FIN-A02-2"/>
      <sheetName val="Master"/>
      <sheetName val="Area"/>
      <sheetName val="Note FIN-A02-2(NF)"/>
      <sheetName val="FIN-A02-2"/>
      <sheetName val="FIN-A02-2 (2)"/>
    </sheetNames>
    <sheetDataSet>
      <sheetData sheetId="0" refreshError="1"/>
      <sheetData sheetId="1" refreshError="1"/>
      <sheetData sheetId="2" refreshError="1"/>
      <sheetData sheetId="3" refreshError="1">
        <row r="2">
          <cell r="O2" t="str">
            <v>XXXX - ไม่ระบุพื้นที่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1"/>
      <sheetName val="R02"/>
      <sheetName val="R03"/>
      <sheetName val="R04"/>
      <sheetName val="R05"/>
      <sheetName val="R06"/>
      <sheetName val="R07"/>
      <sheetName val="R08"/>
      <sheetName val="R09"/>
      <sheetName val="R10"/>
      <sheetName val="FormTotal"/>
      <sheetName val="รวม"/>
      <sheetName val="รายปี"/>
      <sheetName val="ทำสูตร"/>
      <sheetName val="refnewcusto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">
          <cell r="C4" t="str">
            <v>1Z.59.1295.1.2.2.00.2</v>
          </cell>
          <cell r="D4" t="str">
            <v>กบินทร์บุรี</v>
          </cell>
          <cell r="E4">
            <v>2559</v>
          </cell>
          <cell r="F4" t="str">
            <v>ชุมชนวัดสระขุด ต.นนทรี อ.กบินทร์บุรี จ.ปราจีนบุรี</v>
          </cell>
          <cell r="G4">
            <v>404000</v>
          </cell>
          <cell r="H4">
            <v>20</v>
          </cell>
          <cell r="I4">
            <v>4</v>
          </cell>
          <cell r="J4">
            <v>16</v>
          </cell>
        </row>
        <row r="5">
          <cell r="C5" t="str">
            <v>1Z.59.1297.1.2.2.00.2</v>
          </cell>
          <cell r="D5" t="str">
            <v>กบินทร์บุรี</v>
          </cell>
          <cell r="E5">
            <v>2559</v>
          </cell>
          <cell r="F5" t="str">
            <v>ซอยเนินแห่ ต.เมืองเก่า อ.กบินทร์บุรี จ.ปราจีนบุรี</v>
          </cell>
          <cell r="G5">
            <v>320000</v>
          </cell>
          <cell r="H5">
            <v>15</v>
          </cell>
          <cell r="I5">
            <v>0</v>
          </cell>
          <cell r="J5">
            <v>15</v>
          </cell>
        </row>
        <row r="6">
          <cell r="C6" t="str">
            <v>1Z.59.1344.1.2.2.00.2</v>
          </cell>
          <cell r="D6" t="str">
            <v>กบินทร์บุรี</v>
          </cell>
          <cell r="E6">
            <v>2559</v>
          </cell>
          <cell r="F6" t="str">
            <v>ซอยบ้านโนนแดง  ต.เมืองเก่า  อ.กบินทร์บุรี  จ.ปราจีนบุรี</v>
          </cell>
          <cell r="G6">
            <v>1392000</v>
          </cell>
          <cell r="H6">
            <v>60</v>
          </cell>
          <cell r="I6">
            <v>4</v>
          </cell>
          <cell r="J6">
            <v>56</v>
          </cell>
        </row>
        <row r="7">
          <cell r="C7" t="str">
            <v>1Z.59.1349.1.2.2.00.2</v>
          </cell>
          <cell r="D7" t="str">
            <v>กบินทร์บุรี</v>
          </cell>
          <cell r="E7">
            <v>2559</v>
          </cell>
          <cell r="F7" t="str">
            <v>ซอยบ้านม่วง  ต.เมืองเก่า  อ.กบินทร์บุรี  จ.ปราจีนบุรี</v>
          </cell>
          <cell r="G7">
            <v>888000</v>
          </cell>
          <cell r="H7">
            <v>35</v>
          </cell>
          <cell r="I7">
            <v>0</v>
          </cell>
          <cell r="J7">
            <v>35</v>
          </cell>
        </row>
        <row r="8">
          <cell r="C8" t="str">
            <v>1Z.59.1299.1.2.2.00.2</v>
          </cell>
          <cell r="D8" t="str">
            <v>กบินทร์บุรี</v>
          </cell>
          <cell r="E8">
            <v>2559</v>
          </cell>
          <cell r="F8" t="str">
            <v>ถนนตรอกปลาไหล-บ้านหนองคล้า ต.กบินทร์ อ.กบินทร์บุรี จ.ปราจีนบุรี</v>
          </cell>
          <cell r="G8">
            <v>4132000</v>
          </cell>
          <cell r="H8">
            <v>175</v>
          </cell>
          <cell r="I8">
            <v>33</v>
          </cell>
          <cell r="J8">
            <v>142</v>
          </cell>
        </row>
        <row r="9">
          <cell r="C9" t="str">
            <v>1Z.59.0720.1.2.2.00.1</v>
          </cell>
          <cell r="D9" t="str">
            <v>กบินทร์บุรี</v>
          </cell>
          <cell r="E9">
            <v>2559</v>
          </cell>
          <cell r="F9" t="str">
            <v>ถนนสระแก้วสายเก่า ต.เมืองเก่า อ.กบินทร์บุรี จ.ปราจีนบุรี</v>
          </cell>
          <cell r="G9">
            <v>559300</v>
          </cell>
          <cell r="H9">
            <v>20</v>
          </cell>
          <cell r="I9">
            <v>5</v>
          </cell>
          <cell r="J9">
            <v>15</v>
          </cell>
        </row>
        <row r="10">
          <cell r="C10" t="str">
            <v>1Z.59.1329.1.2.2.00.2</v>
          </cell>
          <cell r="D10" t="str">
            <v>กบินทร์บุรี</v>
          </cell>
          <cell r="E10">
            <v>2559</v>
          </cell>
          <cell r="F10" t="str">
            <v>ถนนสุวรรณศรเก่า (หน้าหอพักไทยกุลแซ่)  ต.กบินทร์  อ.กบินทร์บุรี  จ.ปราจีนบุรี</v>
          </cell>
          <cell r="G10">
            <v>440000</v>
          </cell>
          <cell r="H10">
            <v>30</v>
          </cell>
          <cell r="I10">
            <v>0</v>
          </cell>
          <cell r="J10">
            <v>30</v>
          </cell>
        </row>
        <row r="11">
          <cell r="C11" t="str">
            <v>1Z.59.1296.1.2.2.00.2</v>
          </cell>
          <cell r="D11" t="str">
            <v>กบินทร์บุรี</v>
          </cell>
          <cell r="E11">
            <v>2559</v>
          </cell>
          <cell r="F11" t="str">
            <v>บ้านโคกหอม-วัดมหาชัย ต.เมืองเก่า อ.กบินทร์บุรี จ.ปราจีนบุรี</v>
          </cell>
          <cell r="G11">
            <v>822000</v>
          </cell>
          <cell r="H11">
            <v>40</v>
          </cell>
          <cell r="I11">
            <v>7</v>
          </cell>
          <cell r="J11">
            <v>33</v>
          </cell>
        </row>
        <row r="12">
          <cell r="C12" t="str">
            <v>1Z.59.1292.1.2.2.00.2</v>
          </cell>
          <cell r="D12" t="str">
            <v>กบินทร์บุรี</v>
          </cell>
          <cell r="E12">
            <v>2559</v>
          </cell>
          <cell r="F12" t="str">
            <v>บ้านโนนก่อ ม.1 - บ้านหนองโคลน ม.13 ต.วังดาล อ.กบินทร์บุรี จ.ปราจีนบุรี</v>
          </cell>
          <cell r="G12">
            <v>4289000</v>
          </cell>
          <cell r="H12">
            <v>250</v>
          </cell>
          <cell r="I12">
            <v>7</v>
          </cell>
          <cell r="J12">
            <v>243</v>
          </cell>
        </row>
        <row r="13">
          <cell r="C13" t="str">
            <v>1Z.59.1293.1.2.2.00.2</v>
          </cell>
          <cell r="D13" t="str">
            <v>กบินทร์บุรี</v>
          </cell>
          <cell r="E13">
            <v>2559</v>
          </cell>
          <cell r="F13" t="str">
            <v>บ้านสระขุด-บ้านโนนสะอาด ต.นนทรี อ.กบินทร์บุรี จ.ปราจีนบุรี</v>
          </cell>
          <cell r="G13">
            <v>678000</v>
          </cell>
          <cell r="H13">
            <v>35</v>
          </cell>
          <cell r="I13">
            <v>1</v>
          </cell>
          <cell r="J13">
            <v>34</v>
          </cell>
        </row>
        <row r="14">
          <cell r="C14" t="str">
            <v>1Z.59.1289.1.2.2.00.2</v>
          </cell>
          <cell r="D14" t="str">
            <v>กบินทร์บุรี</v>
          </cell>
          <cell r="E14">
            <v>2559</v>
          </cell>
          <cell r="F14" t="str">
            <v>บ้านหนองค้อ ม.11 ต.วังดาล อ.กบินทร์บุรี จ.ปราจีนบุรี</v>
          </cell>
          <cell r="G14">
            <v>1783000</v>
          </cell>
          <cell r="H14">
            <v>120</v>
          </cell>
          <cell r="I14">
            <v>13</v>
          </cell>
          <cell r="J14">
            <v>107</v>
          </cell>
        </row>
        <row r="15">
          <cell r="C15" t="str">
            <v>1Z.59.1288.1.2.2.00.2</v>
          </cell>
          <cell r="D15" t="str">
            <v>กบินทร์บุรี</v>
          </cell>
          <cell r="E15">
            <v>2559</v>
          </cell>
          <cell r="F15" t="str">
            <v>บ้านหัวถนน-บ้านถนนทอง ต.เมืองเก่า อ.กบินทร์บุรี จ.ปราจีนบุรี</v>
          </cell>
          <cell r="G15">
            <v>775000</v>
          </cell>
          <cell r="H15">
            <v>100</v>
          </cell>
          <cell r="I15">
            <v>4</v>
          </cell>
          <cell r="J15">
            <v>96</v>
          </cell>
        </row>
        <row r="16">
          <cell r="C16" t="str">
            <v>1Z.61.0158.1.2.2.00.1</v>
          </cell>
          <cell r="D16" t="str">
            <v>กบินทร์บุรี</v>
          </cell>
          <cell r="E16">
            <v>2561</v>
          </cell>
          <cell r="F16" t="str">
            <v>ม.4 ต.ลาดตะเคียน อ.กบินทร์บุรี จ.ปราจีนบุรี</v>
          </cell>
          <cell r="G16">
            <v>4880700</v>
          </cell>
          <cell r="H16">
            <v>35</v>
          </cell>
          <cell r="I16">
            <v>39</v>
          </cell>
          <cell r="J16">
            <v>-4</v>
          </cell>
          <cell r="K16" t="str">
            <v>CP</v>
          </cell>
        </row>
        <row r="17">
          <cell r="C17" t="str">
            <v>1Z.62.0228.1.2.2.00.1</v>
          </cell>
          <cell r="D17" t="str">
            <v>กบินทร์บุรี</v>
          </cell>
          <cell r="E17">
            <v>2562</v>
          </cell>
          <cell r="F17" t="str">
            <v>ถนนสุวรรณศรเก่าและบ้านโคกสูง ตำบลกบินทร์ อำเภอกบินทร์บุรี จังหวัดปราจีนบุรี</v>
          </cell>
          <cell r="G17">
            <v>715000</v>
          </cell>
          <cell r="H17">
            <v>20</v>
          </cell>
          <cell r="J17">
            <v>20</v>
          </cell>
        </row>
        <row r="18">
          <cell r="C18" t="str">
            <v>1Z.62.0232.1.2.2.00.1</v>
          </cell>
          <cell r="D18" t="str">
            <v>กบินทร์บุรี</v>
          </cell>
          <cell r="E18">
            <v>2562</v>
          </cell>
          <cell r="F18" t="str">
            <v>บ้านนาแขม (หนองเอี่ยน) ตำบลนาแขม อำเภอกบินทร์บุรี จังหวัดปราจีนบุรี</v>
          </cell>
          <cell r="G18">
            <v>650000</v>
          </cell>
          <cell r="H18">
            <v>15</v>
          </cell>
          <cell r="J18">
            <v>15</v>
          </cell>
        </row>
        <row r="19">
          <cell r="C19" t="str">
            <v>1Z.62.0221.1.2.2.00.1</v>
          </cell>
          <cell r="D19" t="str">
            <v>กบินทร์บุรี</v>
          </cell>
          <cell r="E19">
            <v>2562</v>
          </cell>
          <cell r="F19" t="str">
            <v>บ้านหนองเอี่ยน - บ้านวังห้าง ตำบลนาแขม อำเภอกบินทร์บุรี จังหวัดปราจีนบุรี</v>
          </cell>
          <cell r="G19">
            <v>1100000</v>
          </cell>
          <cell r="H19">
            <v>30</v>
          </cell>
          <cell r="J19">
            <v>30</v>
          </cell>
        </row>
        <row r="20">
          <cell r="C20" t="str">
            <v>1Z.59.0723.1.2.2.00.1</v>
          </cell>
          <cell r="D20" t="str">
            <v>ขลุง</v>
          </cell>
          <cell r="E20">
            <v>2559</v>
          </cell>
          <cell r="F20" t="str">
            <v>ถนนซึ้งพัฒนาสาย 1 ต.ซึ้ง อ.ขลุง จ.จันทบุรี</v>
          </cell>
          <cell r="G20">
            <v>566200</v>
          </cell>
          <cell r="H20">
            <v>35</v>
          </cell>
          <cell r="I20">
            <v>34</v>
          </cell>
          <cell r="J20">
            <v>1</v>
          </cell>
        </row>
        <row r="21">
          <cell r="C21" t="str">
            <v>1Z.59.0725.1.2.2.00.1</v>
          </cell>
          <cell r="D21" t="str">
            <v>ขลุง</v>
          </cell>
          <cell r="E21">
            <v>2559</v>
          </cell>
          <cell r="F21" t="str">
            <v>ถนนซึ้งพัฒนาสาย 3 ม.3 และ ม.4 ต.ซึ้ง อ.ขลุง จ.จันทบุรี</v>
          </cell>
          <cell r="G21">
            <v>831600</v>
          </cell>
          <cell r="H21">
            <v>50</v>
          </cell>
          <cell r="I21">
            <v>33</v>
          </cell>
          <cell r="J21">
            <v>17</v>
          </cell>
        </row>
        <row r="22">
          <cell r="C22" t="str">
            <v>1Z.59.1303.1.2.2.00.2</v>
          </cell>
          <cell r="D22" t="str">
            <v>ขลุง</v>
          </cell>
          <cell r="E22">
            <v>2559</v>
          </cell>
          <cell r="F22" t="str">
            <v>ถนนสายขลุง-พลิ้ว ซอยร่วมใจพัฒนา ม.1 ต.เกวียนหัก อ.ขลุง - หมู่บ้านกมลวิลล่า ต.พลิ้ว อ.แหลมสิงห์ จ.จันทบุรี</v>
          </cell>
          <cell r="G22">
            <v>1551000</v>
          </cell>
          <cell r="H22">
            <v>200</v>
          </cell>
          <cell r="I22">
            <v>36</v>
          </cell>
          <cell r="J22">
            <v>164</v>
          </cell>
        </row>
        <row r="23">
          <cell r="C23" t="str">
            <v>1Z.59.0724.1.2.2.00.1</v>
          </cell>
          <cell r="D23" t="str">
            <v>ขลุง</v>
          </cell>
          <cell r="E23">
            <v>2559</v>
          </cell>
          <cell r="F23" t="str">
            <v>ถนนสายขลุง-พลิ้ว ม.1-ม.10 ต.เกวียนหัก อ.ขลุง จ.จันทบุรี</v>
          </cell>
          <cell r="G23">
            <v>3293000</v>
          </cell>
          <cell r="H23">
            <v>200</v>
          </cell>
          <cell r="I23">
            <v>166</v>
          </cell>
          <cell r="J23">
            <v>34</v>
          </cell>
        </row>
        <row r="24">
          <cell r="C24" t="str">
            <v>1Z.59.1272.1.2.2.00.2</v>
          </cell>
          <cell r="D24" t="str">
            <v>ขลุง</v>
          </cell>
          <cell r="E24">
            <v>2559</v>
          </cell>
          <cell r="F24" t="str">
            <v>ม.5 ต.คลองน้ำเค็ม อ.แหลมสิงห์ จ.จันทบุรี</v>
          </cell>
          <cell r="G24">
            <v>424000</v>
          </cell>
          <cell r="H24">
            <v>25</v>
          </cell>
          <cell r="I24">
            <v>21</v>
          </cell>
          <cell r="J24">
            <v>4</v>
          </cell>
        </row>
        <row r="25">
          <cell r="C25" t="str">
            <v>1Z.60.0044.1.2.2.00.1</v>
          </cell>
          <cell r="D25" t="str">
            <v>ขลุง</v>
          </cell>
          <cell r="E25">
            <v>2560</v>
          </cell>
          <cell r="F25" t="str">
            <v>ซอยหมู่บ้านแถวคลอง หมู่ 9 ตำบลเกวียนหัก อำเภอขลุง จังหวัดจันทบุรี</v>
          </cell>
          <cell r="G25">
            <v>700000</v>
          </cell>
          <cell r="H25">
            <v>50</v>
          </cell>
          <cell r="I25">
            <v>8</v>
          </cell>
          <cell r="J25">
            <v>42</v>
          </cell>
        </row>
        <row r="26">
          <cell r="C26" t="str">
            <v>1Z.61.0161.1.2.2.00.1</v>
          </cell>
          <cell r="D26" t="str">
            <v>ขลุง</v>
          </cell>
          <cell r="E26">
            <v>2561</v>
          </cell>
          <cell r="F26" t="str">
            <v>ค่าวางท่อขยายเขตจำหน่ายน้ำ ทางหลวงหมายเลข 3156 (สายบางกระดาน - แสนตุ้ง) กม.20 ถึง กม.34 (ระยะที่ 2) ตำบลท่าโสม อำเภอเขาสมิง จังหวัดตราด</v>
          </cell>
          <cell r="G26">
            <v>18145700</v>
          </cell>
          <cell r="H26">
            <v>500</v>
          </cell>
          <cell r="J26">
            <v>500</v>
          </cell>
        </row>
        <row r="27">
          <cell r="C27" t="str">
            <v>1Z.61.0162.1.2.2.00.1</v>
          </cell>
          <cell r="D27" t="str">
            <v>ขลุง</v>
          </cell>
          <cell r="E27">
            <v>2561</v>
          </cell>
          <cell r="F27" t="str">
            <v>ถนนสุขุมวิท ซอยราษฎร์พัฒนา–ป้อมตำรวจพลิ้ว ต.เกวียนหัก อ.ขลุง จ.จันทบุรี</v>
          </cell>
          <cell r="G27">
            <v>10216800</v>
          </cell>
          <cell r="H27">
            <v>50</v>
          </cell>
          <cell r="I27">
            <v>7</v>
          </cell>
          <cell r="J27">
            <v>43</v>
          </cell>
        </row>
        <row r="28">
          <cell r="C28" t="str">
            <v>1Z.62.0209.1.2.2.00.1</v>
          </cell>
          <cell r="D28" t="str">
            <v>ขลุง</v>
          </cell>
          <cell r="E28">
            <v>2562</v>
          </cell>
          <cell r="F28" t="str">
            <v>ทางหลวงหมายเลข 3156 (สายบางกระดาน - แสนตุ้ง) กม.20 ถึง กม.34 (ระยะที่ 3) ตำบลท่าโสม อำเภอเขาสมิง จังหวัดตราด</v>
          </cell>
          <cell r="G28">
            <v>6068000</v>
          </cell>
          <cell r="H28">
            <v>500</v>
          </cell>
          <cell r="J28">
            <v>500</v>
          </cell>
        </row>
        <row r="29">
          <cell r="C29" t="str">
            <v>1Z.62.0222.1.2.2.00.1</v>
          </cell>
          <cell r="D29" t="str">
            <v>ขลุง</v>
          </cell>
          <cell r="E29">
            <v>2562</v>
          </cell>
          <cell r="F29" t="str">
            <v>บ้านหนองระหาร ริมถนนสุขุมวิท 3 (เดิม)หมู่ 1 ตำบลบ่อ อำเภอขลุง จังหวัดจันทบุรี</v>
          </cell>
          <cell r="G29">
            <v>371000</v>
          </cell>
          <cell r="H29">
            <v>20</v>
          </cell>
          <cell r="J29">
            <v>20</v>
          </cell>
        </row>
        <row r="30">
          <cell r="C30" t="str">
            <v>1Z.59.1353.1.2.2.00.2</v>
          </cell>
          <cell r="D30" t="str">
            <v>คลองใหญ่</v>
          </cell>
          <cell r="E30">
            <v>2559</v>
          </cell>
          <cell r="F30" t="str">
            <v>ซอยบ้านนายวิสูตร  อินทรประเสริฐ ม.5  ต.หาดเล็ก  อ.คลองใหญ่  จ.ตราด</v>
          </cell>
          <cell r="G30">
            <v>155000</v>
          </cell>
          <cell r="H30">
            <v>25</v>
          </cell>
          <cell r="I30">
            <v>1</v>
          </cell>
          <cell r="J30">
            <v>24</v>
          </cell>
        </row>
        <row r="31">
          <cell r="C31" t="str">
            <v>1Z.59.1356.1.2.2.00.2</v>
          </cell>
          <cell r="D31" t="str">
            <v>คลองใหญ่</v>
          </cell>
          <cell r="E31">
            <v>2559</v>
          </cell>
          <cell r="F31" t="str">
            <v>ซอยหลังศาลเจ้าแม่ไวยมุข ม.8  ต.คลองใหญ่  อ.คลองใหญ่  จ.ตราด</v>
          </cell>
          <cell r="G31">
            <v>92000</v>
          </cell>
          <cell r="H31">
            <v>10</v>
          </cell>
          <cell r="I31">
            <v>2</v>
          </cell>
          <cell r="J31">
            <v>8</v>
          </cell>
        </row>
        <row r="32">
          <cell r="C32" t="str">
            <v>1Z.59.0730.1.2.2.00.1</v>
          </cell>
          <cell r="D32" t="str">
            <v>คลองใหญ่</v>
          </cell>
          <cell r="E32">
            <v>2559</v>
          </cell>
          <cell r="F32" t="str">
            <v>ถนนสุขุมวิท จากปลายท่อร้านเจ้นุช แกงป่า-สามแยกโรงเรียนคลองใหญ่วิทยา ต.คลองใหญ่ อ.คลองใหญ่ จ.ตราด</v>
          </cell>
          <cell r="G32">
            <v>841400</v>
          </cell>
          <cell r="H32">
            <v>20</v>
          </cell>
          <cell r="I32">
            <v>5</v>
          </cell>
          <cell r="J32">
            <v>15</v>
          </cell>
        </row>
        <row r="33">
          <cell r="C33" t="str">
            <v>1Z.59.0729.1.2.2.00.1</v>
          </cell>
          <cell r="D33" t="str">
            <v>คลองใหญ่</v>
          </cell>
          <cell r="E33">
            <v>2559</v>
          </cell>
          <cell r="F33" t="str">
            <v>สำนักงานประปาคลองใหญ่ - ฉก.นย.182 ต.คลองใหญ่ อ.คลองใหญ่ จ.ตราด</v>
          </cell>
          <cell r="G33">
            <v>425600</v>
          </cell>
          <cell r="H33">
            <v>15</v>
          </cell>
          <cell r="I33">
            <v>3</v>
          </cell>
          <cell r="J33">
            <v>12</v>
          </cell>
        </row>
        <row r="34">
          <cell r="C34" t="str">
            <v>1Z.62.0229.1.2.2.00.1</v>
          </cell>
          <cell r="D34" t="str">
            <v>คลองใหญ่</v>
          </cell>
          <cell r="E34">
            <v>2562</v>
          </cell>
          <cell r="F34" t="str">
            <v>ชุมชนบ้านคลองขุด หมู่ 5 ตำบลคลองใหญ่ อำเภอคลองใหญ่ จังหวัดตราด</v>
          </cell>
          <cell r="G34">
            <v>840000</v>
          </cell>
          <cell r="H34">
            <v>60</v>
          </cell>
          <cell r="J34">
            <v>60</v>
          </cell>
        </row>
        <row r="35">
          <cell r="C35" t="str">
            <v>1Z.62.0237.1.2.2.00.1</v>
          </cell>
          <cell r="D35" t="str">
            <v>คลองใหญ่</v>
          </cell>
          <cell r="E35">
            <v>2562</v>
          </cell>
          <cell r="F35" t="str">
            <v>ถนนเลียบคลองขุด บ้านห้วงโสม หมู่ 3 ตำบลไม้รูด อำเภอคลองใหญ่ จังหวัดตราด</v>
          </cell>
          <cell r="G35">
            <v>532000</v>
          </cell>
          <cell r="H35">
            <v>30</v>
          </cell>
          <cell r="J35">
            <v>30</v>
          </cell>
        </row>
        <row r="36">
          <cell r="C36" t="str">
            <v>1Z.59.0716.1.2.2.00.1</v>
          </cell>
          <cell r="D36" t="str">
            <v>จันทบุรี</v>
          </cell>
          <cell r="E36">
            <v>2559</v>
          </cell>
          <cell r="F36" t="str">
            <v>ซอยเฉลิมพระเกียรติ 15 (หนองกรวด) ม.1 ต.มะขาม อ.มะขาม จ.จันทบุรี</v>
          </cell>
          <cell r="G36">
            <v>324300</v>
          </cell>
          <cell r="H36">
            <v>10</v>
          </cell>
          <cell r="I36">
            <v>5</v>
          </cell>
          <cell r="J36">
            <v>5</v>
          </cell>
        </row>
        <row r="37">
          <cell r="C37" t="str">
            <v>1Z.59.0715.1.2.2.00.1</v>
          </cell>
          <cell r="D37" t="str">
            <v>จันทบุรี</v>
          </cell>
          <cell r="E37">
            <v>2559</v>
          </cell>
          <cell r="F37" t="str">
            <v>ถนนสายในพง ม.4 ต.บางกะไชย อ.แหลมสิงห์ จ.จันทบุรี</v>
          </cell>
          <cell r="G37">
            <v>1268000</v>
          </cell>
          <cell r="H37">
            <v>40</v>
          </cell>
          <cell r="I37">
            <v>11</v>
          </cell>
          <cell r="J37">
            <v>29</v>
          </cell>
        </row>
        <row r="38">
          <cell r="C38" t="str">
            <v>1Z.59.1270.1.2.2.00.2</v>
          </cell>
          <cell r="D38" t="str">
            <v>จันทบุรี</v>
          </cell>
          <cell r="E38">
            <v>2559</v>
          </cell>
          <cell r="F38" t="str">
            <v>ถนนสายวังพลอย  ม.1 ต.เกาะขวาง อ.เมือง จ.จันทบุรี</v>
          </cell>
          <cell r="G38">
            <v>232000</v>
          </cell>
          <cell r="H38">
            <v>15</v>
          </cell>
          <cell r="I38">
            <v>28</v>
          </cell>
          <cell r="J38">
            <v>-13</v>
          </cell>
          <cell r="K38" t="str">
            <v>CP</v>
          </cell>
        </row>
        <row r="39">
          <cell r="C39" t="str">
            <v>1Z.59.1333.1.2.2.00.2</v>
          </cell>
          <cell r="D39" t="str">
            <v>จันทบุรี</v>
          </cell>
          <cell r="E39">
            <v>2559</v>
          </cell>
          <cell r="F39" t="str">
            <v>ถนนสายสวัสดิ์ชัย  ม.5  ต.ตะกาดเง้า  อ.ท่าใหม่  จ.จันทบุรี</v>
          </cell>
          <cell r="G39">
            <v>1316000</v>
          </cell>
          <cell r="H39">
            <v>75</v>
          </cell>
          <cell r="I39">
            <v>35</v>
          </cell>
          <cell r="J39">
            <v>40</v>
          </cell>
        </row>
        <row r="40">
          <cell r="C40" t="str">
            <v>1Z.59.1269.1.2.2.00.2</v>
          </cell>
          <cell r="D40" t="str">
            <v>จันทบุรี</v>
          </cell>
          <cell r="E40">
            <v>2559</v>
          </cell>
          <cell r="F40" t="str">
            <v>ถนนสายหนองคล้า-ทุ่งใหญ่ ต.ทุ่งเบญจา อ.ท่าใหม่ จ.จันทบุรี</v>
          </cell>
          <cell r="G40">
            <v>1144000</v>
          </cell>
          <cell r="H40">
            <v>80</v>
          </cell>
          <cell r="I40">
            <v>11</v>
          </cell>
          <cell r="J40">
            <v>69</v>
          </cell>
        </row>
        <row r="41">
          <cell r="C41" t="str">
            <v>1Z.59.1273.1.2.2.00.2</v>
          </cell>
          <cell r="D41" t="str">
            <v>จันทบุรี</v>
          </cell>
          <cell r="E41">
            <v>2559</v>
          </cell>
          <cell r="F41" t="str">
            <v>บ้านเกาะลอย ซอย 3  ม.4 ต.เกาะขวาง อ.เมือง จ.จันทบุรี</v>
          </cell>
          <cell r="G41">
            <v>145000</v>
          </cell>
          <cell r="H41">
            <v>6</v>
          </cell>
          <cell r="I41">
            <v>9</v>
          </cell>
          <cell r="J41">
            <v>-3</v>
          </cell>
          <cell r="K41" t="str">
            <v>CP</v>
          </cell>
        </row>
        <row r="42">
          <cell r="C42" t="str">
            <v>1Z.59.1268.1.2.2.00.2</v>
          </cell>
          <cell r="D42" t="str">
            <v>จันทบุรี</v>
          </cell>
          <cell r="E42">
            <v>2559</v>
          </cell>
          <cell r="F42" t="str">
            <v>ม.1-3, 5, 7-10 ต.พลับพลา อ.เมือง จ.จันทบุรี</v>
          </cell>
          <cell r="G42">
            <v>4241000</v>
          </cell>
          <cell r="H42">
            <v>300</v>
          </cell>
          <cell r="I42">
            <v>65</v>
          </cell>
          <cell r="J42">
            <v>235</v>
          </cell>
        </row>
        <row r="43">
          <cell r="C43" t="str">
            <v>1Z.59.1271.1.2.2.00.2</v>
          </cell>
          <cell r="D43" t="str">
            <v>จันทบุรี</v>
          </cell>
          <cell r="E43">
            <v>2559</v>
          </cell>
          <cell r="F43" t="str">
            <v>ม.3 ต.หนองบัว อ.เมือง จ.จันทบุรี</v>
          </cell>
          <cell r="G43">
            <v>241000</v>
          </cell>
          <cell r="H43">
            <v>15</v>
          </cell>
          <cell r="I43">
            <v>22</v>
          </cell>
          <cell r="J43">
            <v>-7</v>
          </cell>
          <cell r="K43" t="str">
            <v>CP</v>
          </cell>
        </row>
        <row r="44">
          <cell r="C44" t="str">
            <v>1Z.59.1330.1.2.2.00.2</v>
          </cell>
          <cell r="D44" t="str">
            <v>จันทบุรี</v>
          </cell>
          <cell r="E44">
            <v>2559</v>
          </cell>
          <cell r="F44" t="str">
            <v>สหกรณ์เคหสถานบ้านมั่นคงจันทบูรเพิ่มพูนทรัพย์ จำกัด  ต.บางกะจะ  อ.เมือง  จ.จันทบุรี</v>
          </cell>
          <cell r="G44">
            <v>3174000</v>
          </cell>
          <cell r="H44">
            <v>200</v>
          </cell>
          <cell r="I44">
            <v>223</v>
          </cell>
          <cell r="J44">
            <v>-23</v>
          </cell>
          <cell r="K44" t="str">
            <v>CP</v>
          </cell>
        </row>
        <row r="45">
          <cell r="C45" t="str">
            <v>1Z.60.0325.1.2.2.00.1</v>
          </cell>
          <cell r="D45" t="str">
            <v>จันทบุรี</v>
          </cell>
          <cell r="E45">
            <v>2560</v>
          </cell>
          <cell r="F45" t="str">
            <v>โครงการจัดหาน้ำประปาอุปโภคบริโภคพื้นที่แหล่งท่องเที่ยวชายหาดเจ้าหลาว-คุ้งกระเบน เพื่อส่งเสริมการท่องเที่ยวกลุ่มจังหวัดภาคตะวันออก ต.คลองขุด อ.ท่าใหม่ จ.จันทบุรี</v>
          </cell>
          <cell r="G45">
            <v>45000000</v>
          </cell>
          <cell r="H45">
            <v>200</v>
          </cell>
          <cell r="I45">
            <v>45</v>
          </cell>
          <cell r="J45">
            <v>155</v>
          </cell>
        </row>
        <row r="46">
          <cell r="C46" t="str">
            <v>1Z.60.0324.1.2.2.00.1</v>
          </cell>
          <cell r="D46" t="str">
            <v>จันทบุรี</v>
          </cell>
          <cell r="E46">
            <v>2560</v>
          </cell>
          <cell r="F46" t="str">
            <v>โครงการวางท่อขยายระบบประปาบริเวณตลาดชายแดนไทย-กัมพูชา ต.เทพนิมิตร อ.โป่งน้ำร้อน จ.จันทบุรี</v>
          </cell>
          <cell r="G46">
            <v>22428500</v>
          </cell>
          <cell r="H46">
            <v>15</v>
          </cell>
          <cell r="I46">
            <v>0</v>
          </cell>
          <cell r="J46">
            <v>15</v>
          </cell>
        </row>
        <row r="47">
          <cell r="C47" t="str">
            <v>1Z.60.0323.1.2.2.00.1</v>
          </cell>
          <cell r="D47" t="str">
            <v>จันทบุรี</v>
          </cell>
          <cell r="E47">
            <v>2560</v>
          </cell>
          <cell r="F47" t="str">
            <v>โครงการวางท่อส่งน้ำอ่างคลองพระพุทธเพื่อพัฒนาแหล่งท่องเที่ยวกลุ่มจังหวัดภาคตะวันออก ต.ทับไทร อ.โป่งน้ำร้อน จ.จันทบุรี</v>
          </cell>
          <cell r="G47">
            <v>20000000</v>
          </cell>
          <cell r="H47">
            <v>2300</v>
          </cell>
          <cell r="I47">
            <v>0</v>
          </cell>
          <cell r="J47">
            <v>2300</v>
          </cell>
        </row>
        <row r="48">
          <cell r="C48" t="str">
            <v>1Z.60.1054.1.2.2.00.3</v>
          </cell>
          <cell r="D48" t="str">
            <v>จันทบุรี</v>
          </cell>
          <cell r="E48">
            <v>2560</v>
          </cell>
          <cell r="F48" t="str">
            <v>บ้านคลองน้ำใส ม.10  ต.ท่าช้าง  อ.เมือง  จ.จันทบุรี</v>
          </cell>
          <cell r="G48">
            <v>1513000</v>
          </cell>
          <cell r="H48">
            <v>120</v>
          </cell>
          <cell r="I48">
            <v>18</v>
          </cell>
          <cell r="J48">
            <v>102</v>
          </cell>
        </row>
        <row r="49">
          <cell r="C49" t="str">
            <v>1Z.60.0046.1.2.2.00.1</v>
          </cell>
          <cell r="D49" t="str">
            <v>จันทบุรี</v>
          </cell>
          <cell r="E49">
            <v>2560</v>
          </cell>
          <cell r="F49" t="str">
            <v>บ้านลำดวน หมู่ 6 ตำบลท่าช้าง อำเภอเมือง จังหวัดจันทบุรี</v>
          </cell>
          <cell r="G49">
            <v>1575000</v>
          </cell>
          <cell r="H49">
            <v>50</v>
          </cell>
          <cell r="I49">
            <v>25</v>
          </cell>
          <cell r="J49">
            <v>25</v>
          </cell>
        </row>
        <row r="50">
          <cell r="C50" t="str">
            <v>1Z.61.0152.1.2.2.00.1</v>
          </cell>
          <cell r="D50" t="str">
            <v>จันทบุรี</v>
          </cell>
          <cell r="E50">
            <v>2561</v>
          </cell>
          <cell r="F50" t="str">
            <v>ถนนสุขุมวิท–ช้างข้าม ต.นายายอาม อ.นายายอาม จ.จันทบุรี</v>
          </cell>
          <cell r="G50">
            <v>1148400</v>
          </cell>
          <cell r="H50">
            <v>50</v>
          </cell>
          <cell r="I50">
            <v>1</v>
          </cell>
          <cell r="J50">
            <v>49</v>
          </cell>
        </row>
        <row r="51">
          <cell r="C51" t="str">
            <v>1Z.62.0241.1.2.2.00.1</v>
          </cell>
          <cell r="D51" t="str">
            <v>จันทบุรี</v>
          </cell>
          <cell r="E51">
            <v>2562</v>
          </cell>
          <cell r="F51" t="str">
            <v>ถนนเทศบาล ซอย 21 หมู่ 11 ตำบลพลับพลา อำเภอเมือง จังหวัดจันทบุรี</v>
          </cell>
          <cell r="G51">
            <v>1750000</v>
          </cell>
          <cell r="H51">
            <v>40</v>
          </cell>
          <cell r="J51">
            <v>40</v>
          </cell>
        </row>
        <row r="52">
          <cell r="C52" t="str">
            <v>1Z.60.0047.1.2.2.00.1</v>
          </cell>
          <cell r="D52" t="str">
            <v>ฉะเชิงเทรา</v>
          </cell>
          <cell r="E52">
            <v>2560</v>
          </cell>
          <cell r="F52" t="str">
            <v>ถนน อบต.ท่าไข่ หมู่ 7, 9 และ 10 ตำบลท่าไข่ อำเภอเมือง จังหวัดฉะเชิงเทรา</v>
          </cell>
          <cell r="G52">
            <v>3306000</v>
          </cell>
          <cell r="H52">
            <v>75</v>
          </cell>
          <cell r="I52">
            <v>35</v>
          </cell>
          <cell r="J52">
            <v>40</v>
          </cell>
        </row>
        <row r="53">
          <cell r="C53" t="str">
            <v>1Z.62.0199.1.2.2.00.1</v>
          </cell>
          <cell r="D53" t="str">
            <v>ฉะเชิงเทรา</v>
          </cell>
          <cell r="E53">
            <v>2562</v>
          </cell>
          <cell r="F53" t="str">
            <v>โครงการพัฒนาระบบประปาเพื่อเสริมศักยภาพการจ่ายน้ำพื้นที่ อำเภอเมือง จังหวัดฉะเชิงเทรา</v>
          </cell>
          <cell r="G53">
            <v>60000000</v>
          </cell>
          <cell r="H53">
            <v>2100</v>
          </cell>
          <cell r="J53">
            <v>2100</v>
          </cell>
        </row>
        <row r="54">
          <cell r="C54" t="str">
            <v>1Z.62.0238.1.2.2.00.1</v>
          </cell>
          <cell r="D54" t="str">
            <v>ฉะเชิงเทรา</v>
          </cell>
          <cell r="E54">
            <v>2562</v>
          </cell>
          <cell r="F54" t="str">
            <v>ถนน อบต.โสธร, ถนนดิน, ถนนโสธรวงแหวน ซอย 6 และถนนโสธรเจริญ ตำบลโสธร อำเภอเมือง จังหวัดฉะเชิงเทรา</v>
          </cell>
          <cell r="G54">
            <v>724000</v>
          </cell>
          <cell r="H54">
            <v>10</v>
          </cell>
          <cell r="J54">
            <v>10</v>
          </cell>
        </row>
        <row r="55">
          <cell r="C55" t="str">
            <v>1Z.61.0400.1.2.2.00.3</v>
          </cell>
          <cell r="D55" t="str">
            <v>ชลบุรี</v>
          </cell>
          <cell r="E55">
            <v>2561</v>
          </cell>
          <cell r="F55" t="str">
            <v>ถนนเพชรบ้านสวน ซอย 1 ต.บ้านสวน อ.เมือง จ.ชลบุรี</v>
          </cell>
          <cell r="G55">
            <v>177000</v>
          </cell>
          <cell r="H55">
            <v>10</v>
          </cell>
          <cell r="J55">
            <v>10</v>
          </cell>
        </row>
        <row r="56">
          <cell r="C56" t="str">
            <v>1Z.59.1307.1.2.2.00.2</v>
          </cell>
          <cell r="D56" t="str">
            <v>ตราด</v>
          </cell>
          <cell r="E56">
            <v>2559</v>
          </cell>
          <cell r="F56" t="str">
            <v>ซอยเทศบาล 3   ม.1 ต.เขาสมิง อ.เขาสมิง จ.ตราด</v>
          </cell>
          <cell r="G56">
            <v>174000</v>
          </cell>
          <cell r="H56">
            <v>20</v>
          </cell>
          <cell r="I56">
            <v>12</v>
          </cell>
          <cell r="J56">
            <v>8</v>
          </cell>
        </row>
        <row r="57">
          <cell r="C57" t="str">
            <v>1Z.59.0722.1.2.2.00.1</v>
          </cell>
          <cell r="D57" t="str">
            <v>ตราด</v>
          </cell>
          <cell r="E57">
            <v>2559</v>
          </cell>
          <cell r="F57" t="str">
            <v>ถนนสุขุมวิท ซอยลำภูลาย-แยกวัดท่าประดู่ ต.เขาสมิง อ.เขาสมิง จ.ตราด</v>
          </cell>
          <cell r="G57">
            <v>1346700</v>
          </cell>
          <cell r="H57">
            <v>100</v>
          </cell>
          <cell r="I57">
            <v>67</v>
          </cell>
          <cell r="J57">
            <v>33</v>
          </cell>
        </row>
        <row r="58">
          <cell r="C58" t="str">
            <v>1Z.59.0726.1.2.2.00.1</v>
          </cell>
          <cell r="D58" t="str">
            <v>ตราด</v>
          </cell>
          <cell r="E58">
            <v>2559</v>
          </cell>
          <cell r="F58" t="str">
            <v>ทางหลวงหมายเลข 3156 (สายบางกระดาน-แสนตุ้ง) กม.20 ถึง กม.34 (ระยะที่ 1) ต.ท่าโสม อ.เขาสมิง จ.ตราด</v>
          </cell>
          <cell r="G58">
            <v>9200800</v>
          </cell>
          <cell r="H58">
            <v>500</v>
          </cell>
          <cell r="I58">
            <v>36</v>
          </cell>
          <cell r="J58">
            <v>464</v>
          </cell>
        </row>
        <row r="59">
          <cell r="C59" t="str">
            <v>1Z.59.2087.1.2.2.00.2</v>
          </cell>
          <cell r="D59" t="str">
            <v>ตราด</v>
          </cell>
          <cell r="E59">
            <v>2559</v>
          </cell>
          <cell r="F59" t="str">
            <v>ทางหลวงหมายเลข 3158 (แสนตุ้ง-พนมพริก) บังกะโลแสนตุ้ง-สามแยกพนมพริก ต.แสนตุ้ง อ.เขาสมิง จ.ตราด</v>
          </cell>
          <cell r="G59">
            <v>555000</v>
          </cell>
          <cell r="H59">
            <v>50</v>
          </cell>
          <cell r="I59">
            <v>59</v>
          </cell>
          <cell r="J59">
            <v>-9</v>
          </cell>
          <cell r="K59" t="str">
            <v>CP</v>
          </cell>
        </row>
        <row r="60">
          <cell r="C60" t="str">
            <v>1Z.60.0327.1.2.2.00.1</v>
          </cell>
          <cell r="D60" t="str">
            <v>ตราด</v>
          </cell>
          <cell r="E60">
            <v>2560</v>
          </cell>
          <cell r="F60" t="str">
            <v>งานวางท่อขยายเขตจำหน่ายน้ำประปาพื้นที่ ต.บางปิด อ.แหลมงอบ จ.ตราด</v>
          </cell>
          <cell r="G60">
            <v>15000000</v>
          </cell>
          <cell r="H60">
            <v>1150</v>
          </cell>
          <cell r="I60">
            <v>31</v>
          </cell>
          <cell r="J60">
            <v>1119</v>
          </cell>
        </row>
        <row r="61">
          <cell r="C61" t="str">
            <v>1Z.60.0331.1.2.2.00.1</v>
          </cell>
          <cell r="D61" t="str">
            <v>ตราด</v>
          </cell>
          <cell r="E61">
            <v>2560</v>
          </cell>
          <cell r="F61" t="str">
            <v>งานวางท่อขยายเขตจำหน่ายน้ำประปาพื้นที่ หมู่บ้านบางกระดาน ต.บางปิด อ.แหลมงอบ จ.ตราด</v>
          </cell>
          <cell r="G61">
            <v>7000000</v>
          </cell>
          <cell r="H61">
            <v>400</v>
          </cell>
          <cell r="I61">
            <v>11</v>
          </cell>
          <cell r="J61">
            <v>389</v>
          </cell>
        </row>
        <row r="62">
          <cell r="C62" t="str">
            <v>1Z.60.0332.1.2.2.00.1</v>
          </cell>
          <cell r="D62" t="str">
            <v>ตราด</v>
          </cell>
          <cell r="E62">
            <v>2560</v>
          </cell>
          <cell r="F62" t="str">
            <v>งานวางท่อขยายเขตจำหน่ายน้ำประปาพื้นที่ตำบลท่าโสม  อ.เขาสมิง จ.ตราด</v>
          </cell>
          <cell r="G62">
            <v>11250000</v>
          </cell>
          <cell r="H62">
            <v>800</v>
          </cell>
          <cell r="I62">
            <v>14</v>
          </cell>
          <cell r="J62">
            <v>786</v>
          </cell>
        </row>
        <row r="63">
          <cell r="C63" t="str">
            <v>1Z.60.0329.1.2.2.00.1</v>
          </cell>
          <cell r="D63" t="str">
            <v>ตราด</v>
          </cell>
          <cell r="E63">
            <v>2560</v>
          </cell>
          <cell r="F63" t="str">
            <v>งานวางท่อขยายเขตจำหน่ายน้ำประปาพื้นที่ตำบลเนินทราย  อ.เมืองตราด จ.ตราด</v>
          </cell>
          <cell r="G63">
            <v>7500000</v>
          </cell>
          <cell r="H63">
            <v>450</v>
          </cell>
          <cell r="I63">
            <v>2</v>
          </cell>
          <cell r="J63">
            <v>448</v>
          </cell>
        </row>
        <row r="64">
          <cell r="C64" t="str">
            <v>1Z.60.0328.1.2.2.00.1</v>
          </cell>
          <cell r="D64" t="str">
            <v>ตราด</v>
          </cell>
          <cell r="E64">
            <v>2560</v>
          </cell>
          <cell r="F64" t="str">
            <v>งานวางท่อขยายเขตจำหน่ายน้ำประปาพื้นที่บ้านท่าประดู่  ต.วังกระแจะ อ.เมืองตราด จ.ตราด</v>
          </cell>
          <cell r="G64">
            <v>9000000</v>
          </cell>
          <cell r="H64">
            <v>800</v>
          </cell>
          <cell r="I64">
            <v>9</v>
          </cell>
          <cell r="J64">
            <v>791</v>
          </cell>
        </row>
        <row r="65">
          <cell r="C65" t="str">
            <v>1Z.60.0330.1.2.2.00.1</v>
          </cell>
          <cell r="D65" t="str">
            <v>ตราด</v>
          </cell>
          <cell r="E65">
            <v>2560</v>
          </cell>
          <cell r="F65" t="str">
            <v>งานวางท่อขยายเขตจำหน่ายน้ำประปาพื้นที่บ้านแหลมศอก  ต.อ่าวช่อ อ.เมืองตราด จ.ตราด</v>
          </cell>
          <cell r="G65">
            <v>9000000</v>
          </cell>
          <cell r="H65">
            <v>500</v>
          </cell>
          <cell r="I65">
            <v>0</v>
          </cell>
          <cell r="J65">
            <v>500</v>
          </cell>
        </row>
        <row r="66">
          <cell r="C66" t="str">
            <v>1Z.59.1313.1.2.2.00.2</v>
          </cell>
          <cell r="D66" t="str">
            <v>บางคล้า</v>
          </cell>
          <cell r="E66">
            <v>2559</v>
          </cell>
          <cell r="F66" t="str">
            <v>ถนนสาย 304 บริเวณสี่แยกบางคล้าถึงสามแยกหนองปลาตะเพียน ต.เสม็ดเหนือ อ.บางคล้า จ.ฉะเชิงเทรา</v>
          </cell>
          <cell r="G66">
            <v>1425000</v>
          </cell>
          <cell r="H66">
            <v>50</v>
          </cell>
          <cell r="I66">
            <v>53</v>
          </cell>
          <cell r="J66">
            <v>-3</v>
          </cell>
          <cell r="K66" t="str">
            <v>CP</v>
          </cell>
        </row>
        <row r="67">
          <cell r="C67" t="str">
            <v>1Z.59.1311.1.2.2.00.2</v>
          </cell>
          <cell r="D67" t="str">
            <v>บางคล้า</v>
          </cell>
          <cell r="E67">
            <v>2559</v>
          </cell>
          <cell r="F67" t="str">
            <v>ถนนสายเลี่ยงเมืองบางคล้า ถึงถนนวนะภูติ 2 ต.บางคล้า อ.บางคล้า จ.ฉะเชิงเทรา</v>
          </cell>
          <cell r="G67">
            <v>3105000</v>
          </cell>
          <cell r="H67">
            <v>150</v>
          </cell>
          <cell r="I67">
            <v>25</v>
          </cell>
          <cell r="J67">
            <v>125</v>
          </cell>
        </row>
        <row r="68">
          <cell r="C68" t="str">
            <v>1Z.59.1309.1.2.2.00.2</v>
          </cell>
          <cell r="D68" t="str">
            <v>บางคล้า</v>
          </cell>
          <cell r="E68">
            <v>2559</v>
          </cell>
          <cell r="F68" t="str">
            <v>ถนนสายวัดราษฎร์ศรัทราธรรม ต.คลองขุด อ.บ้านโพธิ์ จ.ฉะเชิงเทรา</v>
          </cell>
          <cell r="G68">
            <v>741000</v>
          </cell>
          <cell r="H68">
            <v>50</v>
          </cell>
          <cell r="I68">
            <v>67</v>
          </cell>
          <cell r="J68">
            <v>-17</v>
          </cell>
          <cell r="K68" t="str">
            <v>CP</v>
          </cell>
        </row>
        <row r="69">
          <cell r="C69" t="str">
            <v>1Z.59.1308.1.2.2.00.2</v>
          </cell>
          <cell r="D69" t="str">
            <v>บางคล้า</v>
          </cell>
          <cell r="E69">
            <v>2559</v>
          </cell>
          <cell r="F69" t="str">
            <v>ถนนสายหลังวัดดอนทราย ต.ดอนทราย อ.บ้านโพธิ์ จ.ฉะเชิงเทรา</v>
          </cell>
          <cell r="G69">
            <v>364000</v>
          </cell>
          <cell r="H69">
            <v>30</v>
          </cell>
          <cell r="I69">
            <v>72</v>
          </cell>
          <cell r="J69">
            <v>-42</v>
          </cell>
          <cell r="K69" t="str">
            <v>CP</v>
          </cell>
        </row>
        <row r="70">
          <cell r="C70" t="str">
            <v>1Z.59.0717.1.2.2.00.1</v>
          </cell>
          <cell r="D70" t="str">
            <v>บางคล้า</v>
          </cell>
          <cell r="E70">
            <v>2559</v>
          </cell>
          <cell r="F70" t="str">
            <v xml:space="preserve">ถนนสุวินทวงค์ (เยื้องหมู่บ้านสุวินธารา-คลองหลวงแพ่ง) ต.คลองหลวงแพ่ง อ.เมือง จ.ฉะเชิงเทรา  </v>
          </cell>
          <cell r="G70">
            <v>1049800</v>
          </cell>
          <cell r="H70">
            <v>20</v>
          </cell>
          <cell r="I70">
            <v>39</v>
          </cell>
          <cell r="J70">
            <v>-19</v>
          </cell>
          <cell r="K70" t="str">
            <v>CP</v>
          </cell>
        </row>
        <row r="71">
          <cell r="C71" t="str">
            <v>1Z.59.1312.1.2.2.00.2</v>
          </cell>
          <cell r="D71" t="str">
            <v>บางคล้า</v>
          </cell>
          <cell r="E71">
            <v>2559</v>
          </cell>
          <cell r="F71" t="str">
            <v>ถนนหน้าบริษัทดั๊กคิงส์ ถึงวัดดอนทราย ต.ดอนทราย อ.บ้านโพธิ์ จ.ฉะเชิงเทรา</v>
          </cell>
          <cell r="G71">
            <v>1060000</v>
          </cell>
          <cell r="H71">
            <v>40</v>
          </cell>
          <cell r="I71">
            <v>30</v>
          </cell>
          <cell r="J71">
            <v>10</v>
          </cell>
        </row>
        <row r="72">
          <cell r="C72" t="str">
            <v>1Z.59.1335.1.2.2.00.2</v>
          </cell>
          <cell r="D72" t="str">
            <v>บางคล้า</v>
          </cell>
          <cell r="E72">
            <v>2559</v>
          </cell>
          <cell r="F72" t="str">
            <v>ทางหลวงหมายเลข 331 บริเวณแยกบ้านหนองครก ถึงนิคมอุตสาหกรรมเกตเวย์ซิตี้  ต.หัวสำโรง  อ.แปลงยาว  จ.ฉะเชิงเทรา</v>
          </cell>
          <cell r="G72">
            <v>8605000</v>
          </cell>
          <cell r="H72">
            <v>320</v>
          </cell>
          <cell r="I72">
            <v>52</v>
          </cell>
          <cell r="J72">
            <v>268</v>
          </cell>
        </row>
        <row r="73">
          <cell r="C73" t="str">
            <v>1Z.59.0733.1.2.2.00.1</v>
          </cell>
          <cell r="D73" t="str">
            <v>บางคล้า</v>
          </cell>
          <cell r="E73">
            <v>2559</v>
          </cell>
          <cell r="F73" t="str">
            <v>บ้านคลองส่วย ต.คลองประเวศ อ.บ้านโพธิ์ จ.ฉะเชิงเทรา</v>
          </cell>
          <cell r="G73">
            <v>364600</v>
          </cell>
          <cell r="H73">
            <v>10</v>
          </cell>
          <cell r="I73">
            <v>53</v>
          </cell>
          <cell r="J73">
            <v>-43</v>
          </cell>
          <cell r="K73" t="str">
            <v>CP</v>
          </cell>
        </row>
        <row r="74">
          <cell r="C74" t="str">
            <v>1Z.59.1310.1.2.2.00.2</v>
          </cell>
          <cell r="D74" t="str">
            <v>บางคล้า</v>
          </cell>
          <cell r="E74">
            <v>2559</v>
          </cell>
          <cell r="F74" t="str">
            <v>โรงกรองน้ำคลองนาถึงถนนฉะเชิงเทรา-พนัสนิคม ต.คลองนา อ.เมือง จ.ฉะเชิงเทรา</v>
          </cell>
          <cell r="G74">
            <v>1978000</v>
          </cell>
          <cell r="H74">
            <v>120</v>
          </cell>
          <cell r="I74">
            <v>36</v>
          </cell>
          <cell r="J74">
            <v>84</v>
          </cell>
        </row>
        <row r="75">
          <cell r="C75" t="str">
            <v>1Z.59.1314.1.2.2.00.2</v>
          </cell>
          <cell r="D75" t="str">
            <v>บางคล้า</v>
          </cell>
          <cell r="E75">
            <v>2559</v>
          </cell>
          <cell r="F75" t="str">
            <v>วัดวังเย็นถึงบริเวณแยกถนน 3304  บ้านโพธิ์-แหลมประดู่ ต.วังเย็น อ.แปลงยาว จ.ฉะเชิงเทรา</v>
          </cell>
          <cell r="G75">
            <v>1717000</v>
          </cell>
          <cell r="H75">
            <v>60</v>
          </cell>
          <cell r="I75">
            <v>102</v>
          </cell>
          <cell r="J75">
            <v>-42</v>
          </cell>
          <cell r="K75" t="str">
            <v>CP</v>
          </cell>
        </row>
        <row r="76">
          <cell r="C76" t="str">
            <v>1Z.60.0318.1.2.2.00.1</v>
          </cell>
          <cell r="D76" t="str">
            <v>บางคล้า</v>
          </cell>
          <cell r="E76">
            <v>2560</v>
          </cell>
          <cell r="F76" t="str">
            <v>งานวางท่อขยายเขตจำหน่ายน้ำประปาพื้นที่ ต.บางตลาด อ.คลองเขื่อน จ.ฉะเชิงเทรา</v>
          </cell>
          <cell r="G76">
            <v>11280000</v>
          </cell>
          <cell r="H76">
            <v>550</v>
          </cell>
          <cell r="I76">
            <v>56</v>
          </cell>
          <cell r="J76">
            <v>494</v>
          </cell>
        </row>
        <row r="77">
          <cell r="C77" t="str">
            <v>1Z.60.0316.1.2.2.00.1</v>
          </cell>
          <cell r="D77" t="str">
            <v>บางคล้า</v>
          </cell>
          <cell r="E77">
            <v>2560</v>
          </cell>
          <cell r="F77" t="str">
            <v>งานวางท่อขยายเขตจำหน่ายน้ำประปาพื้นที่ ต.บ้านโพธิ์ อ.บ้านโพธิ์ จ.ฉะเชิงเทรา</v>
          </cell>
          <cell r="G77">
            <v>7000000</v>
          </cell>
          <cell r="H77">
            <v>500</v>
          </cell>
          <cell r="I77">
            <v>2</v>
          </cell>
          <cell r="J77">
            <v>498</v>
          </cell>
        </row>
        <row r="78">
          <cell r="C78" t="str">
            <v>1Z.61.0159.1.2.2.00.1</v>
          </cell>
          <cell r="D78" t="str">
            <v>บางคล้า</v>
          </cell>
          <cell r="E78">
            <v>2561</v>
          </cell>
          <cell r="F78" t="str">
            <v>ถนนสายคลองชลประทานซอย 4-ทางเข้าหนองหม้อแตงคลองใหม่ หมู่ 2 ต.เสม็ดใต้ อ.บางคล้า จ.ฉะเชิงเทรา</v>
          </cell>
          <cell r="G78">
            <v>689000</v>
          </cell>
          <cell r="H78">
            <v>20</v>
          </cell>
          <cell r="I78">
            <v>0</v>
          </cell>
          <cell r="J78">
            <v>20</v>
          </cell>
        </row>
        <row r="79">
          <cell r="C79" t="str">
            <v>1Z.61.0155.1.2.2.00.1</v>
          </cell>
          <cell r="D79" t="str">
            <v>บางคล้า</v>
          </cell>
          <cell r="E79">
            <v>2561</v>
          </cell>
          <cell r="F79" t="str">
            <v>หมู่ 11 ถึงทางหลวงหมายเลข 331 ต.แปลงยาว อ.แปลงยาว จ.ฉะเชิงเทรา</v>
          </cell>
          <cell r="G79">
            <v>2041400</v>
          </cell>
          <cell r="H79">
            <v>60</v>
          </cell>
          <cell r="I79">
            <v>12</v>
          </cell>
          <cell r="J79">
            <v>48</v>
          </cell>
        </row>
        <row r="80">
          <cell r="C80" t="str">
            <v>1Z.62.0204.1.2.2.00.1</v>
          </cell>
          <cell r="D80" t="str">
            <v>บางคล้า</v>
          </cell>
          <cell r="E80">
            <v>2562</v>
          </cell>
          <cell r="F80" t="str">
            <v>ค่าวางท่อขยายเขตจ่ายน้ำประปาเสริมสร้างคุณภาพชีวิตและรองรับการท่องเที่ยว อำเภอคลองเขื่อน จังหวัดฉะเชิงเทรา</v>
          </cell>
          <cell r="G80">
            <v>50000000</v>
          </cell>
          <cell r="H80">
            <v>1100</v>
          </cell>
          <cell r="J80">
            <v>1100</v>
          </cell>
        </row>
        <row r="81">
          <cell r="C81" t="str">
            <v>1Z.62.0236.1.2.2.00.1</v>
          </cell>
          <cell r="D81" t="str">
            <v>บางคล้า</v>
          </cell>
          <cell r="E81">
            <v>2562</v>
          </cell>
          <cell r="F81" t="str">
            <v>ถนนสายประโยชน์ลำแพนซอย 3 - ทางเข้าศูนย์พัฒนาเด็กเล็กวัดเสม็ดใต้ หมู่ 6 ตำบลเสม็ดใต้ อำเภอบางคล้า จังหวัดฉะเชิงเทรา</v>
          </cell>
          <cell r="G81">
            <v>2304000</v>
          </cell>
          <cell r="H81">
            <v>50</v>
          </cell>
          <cell r="J81">
            <v>50</v>
          </cell>
        </row>
        <row r="82">
          <cell r="C82" t="str">
            <v>1Z.59.1317.1.2.2.00.2</v>
          </cell>
          <cell r="D82" t="str">
            <v>บางปะกง</v>
          </cell>
          <cell r="E82">
            <v>2559</v>
          </cell>
          <cell r="F82" t="str">
            <v>สหกรณ์เคหะสถานบ้านมั่นคงสองคลอง  ต.สองคลอง  อ.บางปะกง  จ.ฉะเชิงเทรา</v>
          </cell>
          <cell r="G82">
            <v>1348000</v>
          </cell>
          <cell r="H82">
            <v>190</v>
          </cell>
          <cell r="I82">
            <v>136</v>
          </cell>
          <cell r="J82">
            <v>54</v>
          </cell>
        </row>
        <row r="83">
          <cell r="C83" t="str">
            <v>1Z.59.1350.1.2.2.00.2</v>
          </cell>
          <cell r="D83" t="str">
            <v>บ้านฉาง</v>
          </cell>
          <cell r="E83">
            <v>2559</v>
          </cell>
          <cell r="F83" t="str">
            <v>ชุมชนปูผาแดง  ม.1  ต.สำนักท้อน  อ.บ้านฉาง  จ.ระยอง</v>
          </cell>
          <cell r="G83">
            <v>3326000</v>
          </cell>
          <cell r="H83">
            <v>200</v>
          </cell>
          <cell r="I83">
            <v>62</v>
          </cell>
          <cell r="J83">
            <v>138</v>
          </cell>
        </row>
        <row r="84">
          <cell r="C84" t="str">
            <v>1Z.59.1337.1.2.2.00.2</v>
          </cell>
          <cell r="D84" t="str">
            <v>บ้านฉาง</v>
          </cell>
          <cell r="E84">
            <v>2559</v>
          </cell>
          <cell r="F84" t="str">
            <v>ชุมชนโลตัส  ต.มาบตาพุด  อ.เมือง  จ.ระยอง</v>
          </cell>
          <cell r="G84">
            <v>100000</v>
          </cell>
          <cell r="H84">
            <v>10</v>
          </cell>
          <cell r="I84">
            <v>41</v>
          </cell>
          <cell r="J84">
            <v>-31</v>
          </cell>
          <cell r="K84" t="str">
            <v>CP</v>
          </cell>
        </row>
        <row r="85">
          <cell r="C85" t="str">
            <v>1Z.59.1357.1.2.2.00.2</v>
          </cell>
          <cell r="D85" t="str">
            <v>บ้านฉาง</v>
          </cell>
          <cell r="E85">
            <v>2559</v>
          </cell>
          <cell r="F85" t="str">
            <v>ซอยปีกไม้ ม.3  ต.บ้านฉาง  อ.บ้านฉาง  จ.ระยอง</v>
          </cell>
          <cell r="G85">
            <v>339000</v>
          </cell>
          <cell r="H85">
            <v>15</v>
          </cell>
          <cell r="I85">
            <v>20</v>
          </cell>
          <cell r="J85">
            <v>-5</v>
          </cell>
          <cell r="K85" t="str">
            <v>CP</v>
          </cell>
        </row>
        <row r="86">
          <cell r="C86" t="str">
            <v>1Z.59.1354.1.2.2.00.2</v>
          </cell>
          <cell r="D86" t="str">
            <v>บ้านฉาง</v>
          </cell>
          <cell r="E86">
            <v>2559</v>
          </cell>
          <cell r="F86" t="str">
            <v>ถนนสายบ้านฉาง-พยูน  ต.บ้านฉาง  อ.บ้านฉาง  จ.ระยอง</v>
          </cell>
          <cell r="G86">
            <v>1462000</v>
          </cell>
          <cell r="H86">
            <v>200</v>
          </cell>
          <cell r="I86">
            <v>145</v>
          </cell>
          <cell r="J86">
            <v>55</v>
          </cell>
        </row>
        <row r="87">
          <cell r="C87" t="str">
            <v>1Z.59.1341.1.2.2.00.2</v>
          </cell>
          <cell r="D87" t="str">
            <v>บ้านฉาง</v>
          </cell>
          <cell r="E87">
            <v>2559</v>
          </cell>
          <cell r="F87" t="str">
            <v>ทางเข้าหมู่บ้านทุ่งโปง  ม.4  ต.พลา  อ.บ้านฉาง  จ.ระยอง</v>
          </cell>
          <cell r="G87">
            <v>360000</v>
          </cell>
          <cell r="H87">
            <v>30</v>
          </cell>
          <cell r="I87">
            <v>42</v>
          </cell>
          <cell r="J87">
            <v>-12</v>
          </cell>
          <cell r="K87" t="str">
            <v>CP</v>
          </cell>
        </row>
        <row r="88">
          <cell r="C88" t="str">
            <v>1Z.60.0321.1.2.2.00.1</v>
          </cell>
          <cell r="D88" t="str">
            <v>บ้านฉาง</v>
          </cell>
          <cell r="E88">
            <v>2560</v>
          </cell>
          <cell r="F88" t="str">
            <v>งานวางท่อยายเขตพื้นที่ อ.นิคมพัฒนา จ.ระยอง</v>
          </cell>
          <cell r="G88">
            <v>25260000</v>
          </cell>
          <cell r="H88">
            <v>350</v>
          </cell>
          <cell r="I88">
            <v>527</v>
          </cell>
          <cell r="J88">
            <v>-177</v>
          </cell>
          <cell r="K88" t="str">
            <v>CP</v>
          </cell>
        </row>
        <row r="89">
          <cell r="C89" t="str">
            <v>1Z.61.0153.1.2.2.00.1</v>
          </cell>
          <cell r="D89" t="str">
            <v>บ้านฉาง</v>
          </cell>
          <cell r="E89">
            <v>2561</v>
          </cell>
          <cell r="F89" t="str">
            <v>ถนนคลองทราย ซอย 16 หมู่ 7 ต.พลา อ.บ้านฉาง จ.ระยอง</v>
          </cell>
          <cell r="G89">
            <v>1193900</v>
          </cell>
          <cell r="H89">
            <v>50</v>
          </cell>
          <cell r="I89">
            <v>13</v>
          </cell>
          <cell r="J89">
            <v>37</v>
          </cell>
        </row>
        <row r="90">
          <cell r="C90" t="str">
            <v>1Z.61.0160.1.2.2.00.1</v>
          </cell>
          <cell r="D90" t="str">
            <v>บ้านฉาง</v>
          </cell>
          <cell r="E90">
            <v>2561</v>
          </cell>
          <cell r="F90" t="str">
            <v>ถนนสายบูรพาพัฒน์-สุขุมวิท ม.3 ต.บ้านฉาง อ.บ้านฉาง จ.ระยอง</v>
          </cell>
          <cell r="G90">
            <v>2247300</v>
          </cell>
          <cell r="H90">
            <v>80</v>
          </cell>
          <cell r="I90">
            <v>8</v>
          </cell>
          <cell r="J90">
            <v>72</v>
          </cell>
        </row>
        <row r="91">
          <cell r="C91" t="str">
            <v>1Z.62.0202.1.2.2.00.1</v>
          </cell>
          <cell r="D91" t="str">
            <v>บ้านฉาง</v>
          </cell>
          <cell r="E91">
            <v>2562</v>
          </cell>
          <cell r="F91" t="str">
            <v>โครงการพัฒนาระบบประปารองรับ EEC พื้นที่อำเภอนิคมพัฒนา จังหวัดระยอง</v>
          </cell>
          <cell r="G91">
            <v>91000000</v>
          </cell>
          <cell r="H91">
            <v>10000</v>
          </cell>
          <cell r="J91">
            <v>10000</v>
          </cell>
        </row>
        <row r="92">
          <cell r="C92" t="str">
            <v>1Z.62.0213.1.2.2.00.1</v>
          </cell>
          <cell r="D92" t="str">
            <v>บ้านฉาง</v>
          </cell>
          <cell r="E92">
            <v>2562</v>
          </cell>
          <cell r="F92" t="str">
            <v>ซอยเทศบาล 49 หมู่ 4 ตำบลสำนักท้อน อำเภอบ้านฉาง จังหวัดระยอง</v>
          </cell>
          <cell r="G92">
            <v>997000</v>
          </cell>
          <cell r="H92">
            <v>35</v>
          </cell>
          <cell r="J92">
            <v>35</v>
          </cell>
        </row>
        <row r="93">
          <cell r="C93" t="str">
            <v>1Z.62.0215.1.2.2.00.1</v>
          </cell>
          <cell r="D93" t="str">
            <v>บ้านฉาง</v>
          </cell>
          <cell r="E93">
            <v>2562</v>
          </cell>
          <cell r="F93" t="str">
            <v>ซอยวัดมาบข่า หมู่ 5 ตำบลมาบข่า อำเภอนิคมพัฒนา จังหวัดระยอง</v>
          </cell>
          <cell r="G93">
            <v>2926000</v>
          </cell>
          <cell r="H93">
            <v>100</v>
          </cell>
          <cell r="J93">
            <v>100</v>
          </cell>
        </row>
        <row r="94">
          <cell r="C94" t="str">
            <v>1Z.62.0214.1.2.2.00.1</v>
          </cell>
          <cell r="D94" t="str">
            <v>บ้านฉาง</v>
          </cell>
          <cell r="E94">
            <v>2562</v>
          </cell>
          <cell r="F94" t="str">
            <v>ถนนเทศบาล 21 หมู่ 1 ตำบลสำนักท้อน อำเภอบ้านฉาง จังหวัดระยอง</v>
          </cell>
          <cell r="G94">
            <v>979000</v>
          </cell>
          <cell r="H94">
            <v>35</v>
          </cell>
          <cell r="J94">
            <v>35</v>
          </cell>
        </row>
        <row r="95">
          <cell r="C95" t="str">
            <v>1Z.62.0231.1.2.2.00.1</v>
          </cell>
          <cell r="D95" t="str">
            <v>บ้านฉาง</v>
          </cell>
          <cell r="E95">
            <v>2562</v>
          </cell>
          <cell r="F95" t="str">
            <v>ถนนเทศบาล 28 หมู่ 1 ตำบลสำนักท้อน อำเภอบ้านฉาง จังหวัดระยอง</v>
          </cell>
          <cell r="G95">
            <v>400000</v>
          </cell>
          <cell r="H95">
            <v>10</v>
          </cell>
          <cell r="J95">
            <v>10</v>
          </cell>
        </row>
        <row r="96">
          <cell r="C96" t="str">
            <v>1Z.62.0208.1.2.2.00.1</v>
          </cell>
          <cell r="D96" t="str">
            <v>บ้านฉาง</v>
          </cell>
          <cell r="E96">
            <v>2562</v>
          </cell>
          <cell r="F96" t="str">
            <v>ถนนเทศบาล ซอย 17 ตำบลสำนักท้อน อำเภอบ้านฉาง จังหวัดระยอง</v>
          </cell>
          <cell r="G96">
            <v>1152000</v>
          </cell>
          <cell r="H96">
            <v>50</v>
          </cell>
          <cell r="J96">
            <v>50</v>
          </cell>
        </row>
        <row r="97">
          <cell r="C97" t="str">
            <v>1Z.62.0212.1.2.2.00.1</v>
          </cell>
          <cell r="D97" t="str">
            <v>บ้านฉาง</v>
          </cell>
          <cell r="E97">
            <v>2562</v>
          </cell>
          <cell r="F97" t="str">
            <v>ถนนเทศบาล ซอย 2 หมู่ 2 ตำบลพลา อำเภอบ้านฉาง จังหวัดระยอง</v>
          </cell>
          <cell r="G97">
            <v>2092000</v>
          </cell>
          <cell r="H97">
            <v>80</v>
          </cell>
          <cell r="J97">
            <v>80</v>
          </cell>
        </row>
        <row r="98">
          <cell r="C98" t="str">
            <v>1Z.59.1290.1.2.2.00.2</v>
          </cell>
          <cell r="D98" t="str">
            <v>บ้านบึง</v>
          </cell>
          <cell r="E98">
            <v>2559</v>
          </cell>
          <cell r="F98" t="str">
            <v>ถนนปรีชาราษฎร์รังสรรค์ เชื่อมทางหลวงหมายเลข 3138  (บ้านบึง-บ้านค่าย) ต.คลองกิ่ว อ.บ้านบึง จ.ชลบุรี</v>
          </cell>
          <cell r="G98">
            <v>605000</v>
          </cell>
          <cell r="H98">
            <v>60</v>
          </cell>
          <cell r="I98">
            <v>77</v>
          </cell>
          <cell r="J98">
            <v>-17</v>
          </cell>
          <cell r="K98" t="str">
            <v>CP</v>
          </cell>
        </row>
        <row r="99">
          <cell r="C99" t="str">
            <v>1Z.59.1291.1.2.2.00.2</v>
          </cell>
          <cell r="D99" t="str">
            <v>บ้านบึง</v>
          </cell>
          <cell r="E99">
            <v>2559</v>
          </cell>
          <cell r="F99" t="str">
            <v>ถนนสายอ่างเวียน เชื่อมทางหลวงหมายเลข 344 ต.หนองชาก อ.บ้านบึง จ.ชลบุรี</v>
          </cell>
          <cell r="G99">
            <v>6124000</v>
          </cell>
          <cell r="H99">
            <v>500</v>
          </cell>
          <cell r="I99">
            <v>84</v>
          </cell>
          <cell r="J99">
            <v>416</v>
          </cell>
        </row>
        <row r="100">
          <cell r="C100" t="str">
            <v>1Z.59.0719.1.2.2.00.1</v>
          </cell>
          <cell r="D100" t="str">
            <v>บ้านบึง</v>
          </cell>
          <cell r="E100">
            <v>2559</v>
          </cell>
          <cell r="F100" t="str">
            <v>ทางหลวงหมายเลข 3138 ตรงข้าม ทต.บ้านบึง ถึงสามแยกหัวกุญแจ ต.คลองกิ่ว อ.บ้านบึง จ.ชลบุรี</v>
          </cell>
          <cell r="G100">
            <v>4562100</v>
          </cell>
          <cell r="H100">
            <v>200</v>
          </cell>
          <cell r="I100">
            <v>116</v>
          </cell>
          <cell r="J100">
            <v>84</v>
          </cell>
        </row>
        <row r="101">
          <cell r="C101" t="str">
            <v>1Z.62.0235.1.2.2.00.1</v>
          </cell>
          <cell r="D101" t="str">
            <v>บ้านบึง</v>
          </cell>
          <cell r="E101">
            <v>2562</v>
          </cell>
          <cell r="F101" t="str">
            <v>ถนนเทศบาล 9 คลองกิ่ว เชื่อมบ้านหนองโคก ตำบลคลองกิ่ว อำเภอบ้านบึง จังหวัดชลบุรี</v>
          </cell>
          <cell r="G101">
            <v>3834000</v>
          </cell>
          <cell r="H101">
            <v>85</v>
          </cell>
          <cell r="J101">
            <v>85</v>
          </cell>
        </row>
        <row r="102">
          <cell r="C102" t="str">
            <v>1Z.62.0239.1.2.2.00.1</v>
          </cell>
          <cell r="D102" t="str">
            <v>บ้านบึง</v>
          </cell>
          <cell r="E102">
            <v>2562</v>
          </cell>
          <cell r="F102" t="str">
            <v>ถนนสายหนองเขิน - สำนักตอ หมู่ 4 ตำบลหนองชาก อำเภอบ้านบึง จังหวัดชลบุรี</v>
          </cell>
          <cell r="G102">
            <v>3690000</v>
          </cell>
          <cell r="H102">
            <v>80</v>
          </cell>
          <cell r="J102">
            <v>80</v>
          </cell>
        </row>
        <row r="103">
          <cell r="C103" t="str">
            <v>1Z.62.0226.1.2.2.00.1</v>
          </cell>
          <cell r="D103" t="str">
            <v>บ้านบึง</v>
          </cell>
          <cell r="E103">
            <v>2562</v>
          </cell>
          <cell r="F103" t="str">
            <v>ถนนหนองชาก 1/16 ตำบลหนองชาก อำเภอบ้านบึง จังหวัดชลบุรี</v>
          </cell>
          <cell r="G103">
            <v>428000</v>
          </cell>
          <cell r="H103">
            <v>10</v>
          </cell>
          <cell r="J103">
            <v>10</v>
          </cell>
        </row>
        <row r="104">
          <cell r="C104" t="str">
            <v>1Z.62.0211.1.2.2.00.1</v>
          </cell>
          <cell r="D104" t="str">
            <v>บ้านบึง</v>
          </cell>
          <cell r="E104">
            <v>2562</v>
          </cell>
          <cell r="F104" t="str">
            <v>ถนนหนองชาก 1/17 ตำบลหนองชาก อำเภอบ้านบึง จังหวัดชลบุรี</v>
          </cell>
          <cell r="G104">
            <v>325000</v>
          </cell>
          <cell r="H104">
            <v>10</v>
          </cell>
          <cell r="J104">
            <v>10</v>
          </cell>
        </row>
        <row r="105">
          <cell r="C105" t="str">
            <v>1Z.62.0233.1.2.2.00.1</v>
          </cell>
          <cell r="D105" t="str">
            <v>บ้านบึง</v>
          </cell>
          <cell r="E105">
            <v>2562</v>
          </cell>
          <cell r="F105" t="str">
            <v>ถนนหนองชาก 1/18 ตำบลหนองชาก อำเภอบ้านบึง จังหวัดชลบุรี</v>
          </cell>
          <cell r="G105">
            <v>410000</v>
          </cell>
          <cell r="H105">
            <v>7</v>
          </cell>
          <cell r="J105">
            <v>7</v>
          </cell>
        </row>
        <row r="106">
          <cell r="C106" t="str">
            <v>1Z.62.0220.1.2.2.00.1</v>
          </cell>
          <cell r="D106" t="str">
            <v>บ้านบึง</v>
          </cell>
          <cell r="E106">
            <v>2562</v>
          </cell>
          <cell r="F106" t="str">
            <v>หมู่ 10 ซอยโกสิลา ตำบลหนองอิรุณ อำเภอบ้านบึง จังหวัดชลบุรี</v>
          </cell>
          <cell r="G106">
            <v>203000</v>
          </cell>
          <cell r="H106">
            <v>5</v>
          </cell>
          <cell r="J106">
            <v>5</v>
          </cell>
        </row>
        <row r="107">
          <cell r="C107" t="str">
            <v>1Z.59.1275.1.2.2.00.2</v>
          </cell>
          <cell r="D107" t="str">
            <v>ปราจีนบุรี</v>
          </cell>
          <cell r="E107">
            <v>2559</v>
          </cell>
          <cell r="F107" t="str">
            <v>ชุมชน ม.1  (บ้านหาดทราย) ต.บ้านพระ อ.เมือง จ.ปราจีนบุรี</v>
          </cell>
          <cell r="G107">
            <v>240000</v>
          </cell>
          <cell r="H107">
            <v>60</v>
          </cell>
          <cell r="I107">
            <v>3</v>
          </cell>
          <cell r="J107">
            <v>57</v>
          </cell>
        </row>
        <row r="108">
          <cell r="C108" t="str">
            <v>1Z.59.1283.1.2.2.00.2</v>
          </cell>
          <cell r="D108" t="str">
            <v>ปราจีนบุรี</v>
          </cell>
          <cell r="E108">
            <v>2559</v>
          </cell>
          <cell r="F108" t="str">
            <v>ชุมชนโค้งวัดป่าทรงคุณ ต.ดงพระราม อ.เมือง จ.ปราจีนบุรี</v>
          </cell>
          <cell r="G108">
            <v>561000</v>
          </cell>
          <cell r="H108">
            <v>45</v>
          </cell>
          <cell r="I108">
            <v>5</v>
          </cell>
          <cell r="J108">
            <v>40</v>
          </cell>
        </row>
        <row r="109">
          <cell r="C109" t="str">
            <v>1Z.59.1278.1.2.2.00.2</v>
          </cell>
          <cell r="D109" t="str">
            <v>ปราจีนบุรี</v>
          </cell>
          <cell r="E109">
            <v>2559</v>
          </cell>
          <cell r="F109" t="str">
            <v>ชุมชนซอยจักรพงษ์ ต.ดงพระราม อ.เมือง จ.ปราจีนบุรี</v>
          </cell>
          <cell r="G109">
            <v>290000</v>
          </cell>
          <cell r="H109">
            <v>40</v>
          </cell>
          <cell r="I109">
            <v>1</v>
          </cell>
          <cell r="J109">
            <v>39</v>
          </cell>
        </row>
        <row r="110">
          <cell r="C110" t="str">
            <v>1Z.59.1348.1.2.2.00.2</v>
          </cell>
          <cell r="D110" t="str">
            <v>ปราจีนบุรี</v>
          </cell>
          <cell r="E110">
            <v>2559</v>
          </cell>
          <cell r="F110" t="str">
            <v xml:space="preserve">ทางหลวงหมายเลข 304 จาก กม.61 ถึงเทศบาลตำบลเขาหินซ้อน  ต.หนองโพรง  อ.ศรีมหาโพธิ จ.ปราจีนบุรี </v>
          </cell>
          <cell r="G110">
            <v>18976000</v>
          </cell>
          <cell r="H110">
            <v>900</v>
          </cell>
          <cell r="I110">
            <v>0</v>
          </cell>
          <cell r="J110">
            <v>900</v>
          </cell>
        </row>
        <row r="111">
          <cell r="C111" t="str">
            <v>1Z.59.1274.1.2.2.00.2</v>
          </cell>
          <cell r="D111" t="str">
            <v>ปราจีนบุรี</v>
          </cell>
          <cell r="E111">
            <v>2559</v>
          </cell>
          <cell r="F111" t="str">
            <v>หมู่บ้านท่างาม ม.4 ต.ท่างาม อ.เมือง จ.ปราจีนบุรี</v>
          </cell>
          <cell r="G111">
            <v>825000</v>
          </cell>
          <cell r="H111">
            <v>275</v>
          </cell>
          <cell r="I111">
            <v>22</v>
          </cell>
          <cell r="J111">
            <v>253</v>
          </cell>
        </row>
        <row r="112">
          <cell r="C112" t="str">
            <v>1Z.59.1276.1.2.2.00.2</v>
          </cell>
          <cell r="D112" t="str">
            <v>ปราจีนบุรี</v>
          </cell>
          <cell r="E112">
            <v>2559</v>
          </cell>
          <cell r="F112" t="str">
            <v>หมู่บ้านเนินดินแดง ม.7 ต.บ้านพระ อ.เมือง จ.ปราจีนบุรี</v>
          </cell>
          <cell r="G112">
            <v>950000</v>
          </cell>
          <cell r="H112">
            <v>200</v>
          </cell>
          <cell r="I112">
            <v>6</v>
          </cell>
          <cell r="J112">
            <v>194</v>
          </cell>
        </row>
        <row r="113">
          <cell r="C113" t="str">
            <v>1Z.61.0397.1.2.2.00.3</v>
          </cell>
          <cell r="D113" t="str">
            <v>ปราจีนบุรี</v>
          </cell>
          <cell r="E113">
            <v>2561</v>
          </cell>
          <cell r="F113" t="str">
            <v>ซอยประชาชื่น 3 ม.4 ต.บ้านพระ อ.เมือง จ.ปราจีนบุรี กปภ.สาขาปราจีนบุรี</v>
          </cell>
          <cell r="G113">
            <v>107000</v>
          </cell>
          <cell r="H113">
            <v>10</v>
          </cell>
          <cell r="J113">
            <v>10</v>
          </cell>
        </row>
        <row r="114">
          <cell r="C114" t="str">
            <v>1Z.60.0043.1.2.2.00.1</v>
          </cell>
          <cell r="D114" t="str">
            <v>ปากน้ำประแสร์</v>
          </cell>
          <cell r="E114">
            <v>2560</v>
          </cell>
          <cell r="F114" t="str">
            <v>ถนนเทศบาลทุ่งควายกิน 12 ตำบลคลองปูน อำเภอแกลง จังหวัดระยอง</v>
          </cell>
          <cell r="G114">
            <v>406000</v>
          </cell>
          <cell r="H114">
            <v>15</v>
          </cell>
          <cell r="I114">
            <v>11</v>
          </cell>
          <cell r="J114">
            <v>4</v>
          </cell>
        </row>
        <row r="115">
          <cell r="C115" t="str">
            <v>1Z.60.0045.1.2.2.00.1</v>
          </cell>
          <cell r="D115" t="str">
            <v>ปากน้ำประแสร์</v>
          </cell>
          <cell r="E115">
            <v>2560</v>
          </cell>
          <cell r="F115" t="str">
            <v>ถนนสายเจริญสุข-ดอนสำราญ ตำบลทางเกวียน อำเภอแกลง จังหวัดระยอง</v>
          </cell>
          <cell r="G115">
            <v>4420000</v>
          </cell>
          <cell r="H115">
            <v>150</v>
          </cell>
          <cell r="I115">
            <v>0</v>
          </cell>
          <cell r="J115">
            <v>150</v>
          </cell>
        </row>
        <row r="116">
          <cell r="C116" t="str">
            <v>1Z.62.0200.1.2.2.00.1</v>
          </cell>
          <cell r="D116" t="str">
            <v>ปากน้ำประแสร์</v>
          </cell>
          <cell r="E116">
            <v>2562</v>
          </cell>
          <cell r="F116" t="str">
            <v>โครงการพัฒนาระบบประปารองรับ EEC พื้นที่อำเภอวังจันทร์ จังหวัดระยอง</v>
          </cell>
          <cell r="G116">
            <v>92500000</v>
          </cell>
          <cell r="H116">
            <v>8000</v>
          </cell>
          <cell r="J116">
            <v>8000</v>
          </cell>
        </row>
        <row r="117">
          <cell r="C117" t="str">
            <v>1Z.62.0230.1.2.2.00.1</v>
          </cell>
          <cell r="D117" t="str">
            <v>ปากน้ำประแสร์</v>
          </cell>
          <cell r="E117">
            <v>2562</v>
          </cell>
          <cell r="F117" t="str">
            <v>สถานีผลิตน้ำประแสร์ ถึงร้านยาง Maxxis ตำบลทางเกวียน อำเภอแกลง จังหวัดระยอง</v>
          </cell>
          <cell r="G117">
            <v>6213000</v>
          </cell>
          <cell r="H117">
            <v>200</v>
          </cell>
          <cell r="J117">
            <v>200</v>
          </cell>
        </row>
        <row r="118">
          <cell r="C118" t="str">
            <v>1Z.59.1343.1.2.2.00.2</v>
          </cell>
          <cell r="D118" t="str">
            <v>พนมสารคาม</v>
          </cell>
          <cell r="E118">
            <v>2559</v>
          </cell>
          <cell r="F118" t="str">
            <v>ซอยบ้านนายศุภชัย ม.8  ต.เกาะขนุน  อ.พนมสารคาม  จ.ฉะเชิงเทรา</v>
          </cell>
          <cell r="G118">
            <v>808000</v>
          </cell>
          <cell r="H118">
            <v>40</v>
          </cell>
          <cell r="I118">
            <v>31</v>
          </cell>
          <cell r="J118">
            <v>9</v>
          </cell>
        </row>
        <row r="119">
          <cell r="C119" t="str">
            <v>1Z.59.1346.1.2.2.00.2</v>
          </cell>
          <cell r="D119" t="str">
            <v>พนมสารคาม</v>
          </cell>
          <cell r="E119">
            <v>2559</v>
          </cell>
          <cell r="F119" t="str">
            <v>ซอยบ้านนายสมชาย กมลวงษ์  ม.8  ต.เกาะขนุน  อ.พนมสารคาม  จ.ฉะเชิงเทรา</v>
          </cell>
          <cell r="G119">
            <v>3154000</v>
          </cell>
          <cell r="H119">
            <v>150</v>
          </cell>
          <cell r="I119">
            <v>119</v>
          </cell>
          <cell r="J119">
            <v>31</v>
          </cell>
        </row>
        <row r="120">
          <cell r="C120" t="str">
            <v>1Z.59.1355.1.2.2.00.2</v>
          </cell>
          <cell r="D120" t="str">
            <v>พนมสารคาม</v>
          </cell>
          <cell r="E120">
            <v>2559</v>
          </cell>
          <cell r="F120" t="str">
            <v>ซอยแหลมไม้แดง ม.8  ต.เกาะขนุน  อ.พนมสารคาม  จ.ฉะเชิงเทรา</v>
          </cell>
          <cell r="G120">
            <v>502000</v>
          </cell>
          <cell r="H120">
            <v>20</v>
          </cell>
          <cell r="I120">
            <v>39</v>
          </cell>
          <cell r="J120">
            <v>-19</v>
          </cell>
          <cell r="K120" t="str">
            <v>CP</v>
          </cell>
        </row>
        <row r="121">
          <cell r="C121" t="str">
            <v>1Z.59.1277.1.2.2.00.2</v>
          </cell>
          <cell r="D121" t="str">
            <v>พนมสารคาม</v>
          </cell>
          <cell r="E121">
            <v>2559</v>
          </cell>
          <cell r="F121" t="str">
            <v>ถนนหน้าทางเข้าบริษัทพาวเวอร์กรีนฯ ถึงสี่แยกอนามัยท่าถ่าน ต.ท่าถ่าน อ.พนมสารคาม จ.ฉะเชิงเทรา</v>
          </cell>
          <cell r="G121">
            <v>223000</v>
          </cell>
          <cell r="H121">
            <v>30</v>
          </cell>
          <cell r="I121">
            <v>15</v>
          </cell>
          <cell r="J121">
            <v>15</v>
          </cell>
        </row>
        <row r="122">
          <cell r="C122" t="str">
            <v>1Z.59.1338.1.2.2.00.2</v>
          </cell>
          <cell r="D122" t="str">
            <v>พนมสารคาม</v>
          </cell>
          <cell r="E122">
            <v>2559</v>
          </cell>
          <cell r="F122" t="str">
            <v>บริเวณบ้านเลขที่ 120/4 ถึงหน้าวัดบางมะเฟือง  ต.คู้ยายหมี  อ.สนามชัยเขต  จ.ฉะเชิงเทรา</v>
          </cell>
          <cell r="G122">
            <v>900000</v>
          </cell>
          <cell r="H122">
            <v>50</v>
          </cell>
          <cell r="I122">
            <v>12</v>
          </cell>
          <cell r="J122">
            <v>38</v>
          </cell>
        </row>
        <row r="123">
          <cell r="C123" t="str">
            <v>1Z.59.0728.1.2.2.00.1</v>
          </cell>
          <cell r="D123" t="str">
            <v>พนมสารคาม</v>
          </cell>
          <cell r="E123">
            <v>2559</v>
          </cell>
          <cell r="F123" t="str">
            <v>บริษัท ตรง เฮง ดี ถึงวัดชายเคือง หมู่ 7 ต.เกาะขนุน อ.พนมสารคาม จ.ฉะเชิงเทรา</v>
          </cell>
          <cell r="G123">
            <v>4038100</v>
          </cell>
          <cell r="H123">
            <v>100</v>
          </cell>
          <cell r="I123">
            <v>57</v>
          </cell>
          <cell r="J123">
            <v>43</v>
          </cell>
        </row>
        <row r="124">
          <cell r="C124" t="str">
            <v>1Z.59.1282.1.2.2.00.2</v>
          </cell>
          <cell r="D124" t="str">
            <v>พนมสารคาม</v>
          </cell>
          <cell r="E124">
            <v>2559</v>
          </cell>
          <cell r="F124" t="str">
            <v>ปลายถนนสายบ้านชากถึงซอยกู้ภัย ต.ท่าถ่าน อ.พนมสารคาม จ.ฉะเชิงเทรา</v>
          </cell>
          <cell r="G124">
            <v>343000</v>
          </cell>
          <cell r="H124">
            <v>30</v>
          </cell>
          <cell r="I124">
            <v>32</v>
          </cell>
          <cell r="J124">
            <v>-2</v>
          </cell>
          <cell r="K124" t="str">
            <v>CP</v>
          </cell>
        </row>
        <row r="125">
          <cell r="C125" t="str">
            <v>1Z.59.1287.1.2.2.00.2</v>
          </cell>
          <cell r="D125" t="str">
            <v>พนมสารคาม</v>
          </cell>
          <cell r="E125">
            <v>2559</v>
          </cell>
          <cell r="F125" t="str">
            <v>ม.6 ต.ท่าถ่าน อ.พนมสารคาม จ.ฉะเชิงเทรา</v>
          </cell>
          <cell r="G125">
            <v>1068000</v>
          </cell>
          <cell r="H125">
            <v>50</v>
          </cell>
          <cell r="I125">
            <v>19</v>
          </cell>
          <cell r="J125">
            <v>31</v>
          </cell>
        </row>
        <row r="126">
          <cell r="C126" t="str">
            <v>1Z.60.0317.1.2.2.00.1</v>
          </cell>
          <cell r="D126" t="str">
            <v>พนมสารคาม</v>
          </cell>
          <cell r="E126">
            <v>2560</v>
          </cell>
          <cell r="F126" t="str">
            <v>งานวางท่อขยายเขตจำหน่ายน้ำประปาพื้นที่ ต.หนองแหน  อ.พนมสารคาม จ.ฉะเชิงเทรา</v>
          </cell>
          <cell r="G126">
            <v>8000000</v>
          </cell>
          <cell r="H126">
            <v>700</v>
          </cell>
          <cell r="I126">
            <v>257</v>
          </cell>
          <cell r="J126">
            <v>443</v>
          </cell>
        </row>
        <row r="127">
          <cell r="C127" t="str">
            <v>1Z.60.0315.1.2.2.00.1</v>
          </cell>
          <cell r="D127" t="str">
            <v>พนมสารคาม</v>
          </cell>
          <cell r="E127">
            <v>2560</v>
          </cell>
          <cell r="F127" t="str">
            <v>งานวางท่อขยายเขตจำหน่ายน้ำประปาพื้นที่ ต.หัวสำโรง อ.แปลงยาว  จ.ฉะเชิงเทรา</v>
          </cell>
          <cell r="G127">
            <v>23500000</v>
          </cell>
          <cell r="H127">
            <v>1200</v>
          </cell>
          <cell r="I127">
            <v>138</v>
          </cell>
          <cell r="J127">
            <v>1062</v>
          </cell>
        </row>
        <row r="128">
          <cell r="C128" t="str">
            <v>1Z.61.0925.1.2.2.00.1</v>
          </cell>
          <cell r="D128" t="str">
            <v>พนมสารคาม</v>
          </cell>
          <cell r="E128">
            <v>2561</v>
          </cell>
          <cell r="F128" t="str">
            <v>ทางหลวงหมายเลข 331 จากวัดสุวรรณคีรี ถึง ม.7 ตำบลหัวสำโรง อำเภอแปลงยาว จังหวัดฉะเชิงเทรา</v>
          </cell>
          <cell r="G128">
            <v>2523365</v>
          </cell>
          <cell r="J128">
            <v>0</v>
          </cell>
        </row>
        <row r="129">
          <cell r="C129" t="str">
            <v>1Z.62.0203.1.2.2.00.1</v>
          </cell>
          <cell r="D129" t="str">
            <v>พนมสารคาม</v>
          </cell>
          <cell r="E129">
            <v>2562</v>
          </cell>
          <cell r="F129" t="str">
            <v>ค่าวางท่อขยายเขตจ่ายน้ำประปาเพื่อชุมชนพื้นที่ตำบลเขาหินซ้อน อำเภอพนมสารคาม จังหวัดฉะเชิงเทรา</v>
          </cell>
          <cell r="G129">
            <v>8000000</v>
          </cell>
          <cell r="H129">
            <v>500</v>
          </cell>
          <cell r="J129">
            <v>500</v>
          </cell>
        </row>
        <row r="130">
          <cell r="C130" t="str">
            <v>1Z.62.0240.1.2.2.00.1</v>
          </cell>
          <cell r="D130" t="str">
            <v>พนมสารคาม</v>
          </cell>
          <cell r="E130">
            <v>2562</v>
          </cell>
          <cell r="F130" t="str">
            <v>ซอยเด่นชัยเจริญ หมู่ 7 ตำบลเกาะขนุน อำเภอพนมสารคาม จังหวัดฉะเชิงเทรา</v>
          </cell>
          <cell r="G130">
            <v>350000</v>
          </cell>
          <cell r="H130">
            <v>10</v>
          </cell>
          <cell r="J130">
            <v>10</v>
          </cell>
        </row>
        <row r="131">
          <cell r="C131" t="str">
            <v>1Z.62.0216.1.2.2.00.1</v>
          </cell>
          <cell r="D131" t="str">
            <v>พนมสารคาม</v>
          </cell>
          <cell r="E131">
            <v>2562</v>
          </cell>
          <cell r="F131" t="str">
            <v>ถนนหน้ามิตซูบิชิพนมสารคาม ถึงวัดบึงกระจับ ตำบลเมืองเก่า อำเภอพนมสารคาม จังหวัดฉะเชิงเทรา</v>
          </cell>
          <cell r="G131">
            <v>3268000</v>
          </cell>
          <cell r="H131">
            <v>135</v>
          </cell>
          <cell r="J131">
            <v>135</v>
          </cell>
        </row>
        <row r="132">
          <cell r="C132" t="str">
            <v>1Z.62.0234.1.2.2.00.1</v>
          </cell>
          <cell r="D132" t="str">
            <v>พนมสารคาม</v>
          </cell>
          <cell r="E132">
            <v>2562</v>
          </cell>
          <cell r="F132" t="str">
            <v>ทางหลวงหมายเลข 331 บริเวณทางเข้านิคมอุตสาหกรรมเกตเวย์ซิตี้ ถึงวัดสุวรรณคีรี ตำบลหนองแหน อำเภอพนมสารคาม จังหวัดฉะเชิงเทรา</v>
          </cell>
          <cell r="G132">
            <v>5890000</v>
          </cell>
          <cell r="H132">
            <v>180</v>
          </cell>
          <cell r="J132">
            <v>180</v>
          </cell>
        </row>
        <row r="133">
          <cell r="C133" t="str">
            <v>1Z.62.0227.1.2.2.00.1</v>
          </cell>
          <cell r="D133" t="str">
            <v>พนมสารคาม</v>
          </cell>
          <cell r="E133">
            <v>2562</v>
          </cell>
          <cell r="F133" t="str">
            <v>บริเวณสี่แยกเบส (ทล.331) ถึงแยกทางเข้า หมู่ 7 วัดชายเคือง ตำบลเกาะขนุน อำเภอพนมสารคาม จังหวัดฉะเชิงเทรา</v>
          </cell>
          <cell r="G133">
            <v>3260000</v>
          </cell>
          <cell r="H133">
            <v>120</v>
          </cell>
          <cell r="J133">
            <v>120</v>
          </cell>
        </row>
        <row r="134">
          <cell r="C134" t="str">
            <v>1Z.62.0242.1.2.2.00.1</v>
          </cell>
          <cell r="D134" t="str">
            <v>พนมสารคาม</v>
          </cell>
          <cell r="E134">
            <v>2562</v>
          </cell>
          <cell r="F134" t="str">
            <v>แยก กรป.กลาง ถึงบ้านเลขที่ 102/9 หมู่ 8 ตำบลเกาะขนุน อำเภอพนมสารคาม จังหวัดฉะเชิงเทรา</v>
          </cell>
          <cell r="G134">
            <v>5862000</v>
          </cell>
          <cell r="H134">
            <v>150</v>
          </cell>
          <cell r="J134">
            <v>150</v>
          </cell>
        </row>
        <row r="135">
          <cell r="C135" t="str">
            <v>1Z.62.0225.1.2.2.00.1</v>
          </cell>
          <cell r="D135" t="str">
            <v>พนมสารคาม</v>
          </cell>
          <cell r="E135">
            <v>2562</v>
          </cell>
          <cell r="F135" t="str">
            <v>โรงงานท่อ พีวีซี ถึงแยกหนองเสือ ตำบลเกาะขนุน อำเภอพนมสารคาม จังหวัดฉะเชิงเทรา</v>
          </cell>
          <cell r="G135">
            <v>6738000</v>
          </cell>
          <cell r="H135">
            <v>250</v>
          </cell>
          <cell r="J135">
            <v>250</v>
          </cell>
        </row>
        <row r="136">
          <cell r="C136" t="str">
            <v>1Z.62.0217.1.2.2.00.1</v>
          </cell>
          <cell r="D136" t="str">
            <v>พนมสารคาม</v>
          </cell>
          <cell r="E136">
            <v>2562</v>
          </cell>
          <cell r="F136" t="str">
            <v>หน้า กรป. เข้าซอยไร่ดอน ถนน 304 เดิม ตำบลเกาะขนุน อำเภอพนมสารคาม จังหวัดฉะเชิงเทรา</v>
          </cell>
          <cell r="G136">
            <v>3260000</v>
          </cell>
          <cell r="H136">
            <v>130</v>
          </cell>
          <cell r="J136">
            <v>130</v>
          </cell>
        </row>
        <row r="137">
          <cell r="C137" t="str">
            <v>1Z.59.1286.1.2.2.00.2</v>
          </cell>
          <cell r="D137" t="str">
            <v>พนัสนิคม</v>
          </cell>
          <cell r="E137">
            <v>2559</v>
          </cell>
          <cell r="F137" t="str">
            <v>ซอยบ้านช้าง ต.พนัสนิคม อ.พนัสนิคม จ.ชลบุรี</v>
          </cell>
          <cell r="G137">
            <v>531000</v>
          </cell>
          <cell r="H137">
            <v>30</v>
          </cell>
          <cell r="I137">
            <v>4</v>
          </cell>
          <cell r="J137">
            <v>26</v>
          </cell>
        </row>
        <row r="138">
          <cell r="C138" t="str">
            <v>1Z.59.0731.1.2.2.00.1</v>
          </cell>
          <cell r="D138" t="str">
            <v>พัทยา</v>
          </cell>
          <cell r="E138">
            <v>2559</v>
          </cell>
          <cell r="F138" t="str">
            <v>โค้งหนุมาน-ซอยชัยพฤกษ์ ต.หนองปรือ อ.บางละมุง จ.ชลบุรี</v>
          </cell>
          <cell r="G138">
            <v>5098800</v>
          </cell>
          <cell r="H138">
            <v>50</v>
          </cell>
          <cell r="I138">
            <v>26</v>
          </cell>
          <cell r="J138">
            <v>24</v>
          </cell>
        </row>
        <row r="139">
          <cell r="C139" t="str">
            <v>1Z.59.1332.1.2.2.00.2</v>
          </cell>
          <cell r="D139" t="str">
            <v>พัทยา</v>
          </cell>
          <cell r="E139">
            <v>2559</v>
          </cell>
          <cell r="F139" t="str">
            <v>ซอยทุ่งกลมตาลหมัน  ต.หนองปรือ อ.บางละมุง จ.ชลบุรี</v>
          </cell>
          <cell r="G139">
            <v>1393000</v>
          </cell>
          <cell r="H139">
            <v>40</v>
          </cell>
          <cell r="I139">
            <v>24</v>
          </cell>
          <cell r="J139">
            <v>16</v>
          </cell>
        </row>
        <row r="140">
          <cell r="C140" t="str">
            <v>1Z.59.1323.1.2.2.00.2</v>
          </cell>
          <cell r="D140" t="str">
            <v>พัทยา</v>
          </cell>
          <cell r="E140">
            <v>2559</v>
          </cell>
          <cell r="F140" t="str">
            <v>ซอยทุ่งกลมตาลหมัน 1   ต.หนองปรือ อ.บางละมุง จ.ชลบุรี</v>
          </cell>
          <cell r="G140">
            <v>1133000</v>
          </cell>
          <cell r="H140">
            <v>60</v>
          </cell>
          <cell r="I140">
            <v>48</v>
          </cell>
          <cell r="J140">
            <v>12</v>
          </cell>
        </row>
        <row r="141">
          <cell r="C141" t="str">
            <v>1Z.59.1300.1.2.2.00.2</v>
          </cell>
          <cell r="D141" t="str">
            <v>พัทยา</v>
          </cell>
          <cell r="E141">
            <v>2559</v>
          </cell>
          <cell r="F141" t="str">
            <v>ซอยทุ่งกลมตาลหมัน 23 - ถนนสายห้วยใหญ่ (บริเวณแยก K9) ต.หนองปรือ อ.บางละมุง จ.ชลบุรี</v>
          </cell>
          <cell r="G141">
            <v>2652000</v>
          </cell>
          <cell r="H141">
            <v>80</v>
          </cell>
          <cell r="I141">
            <v>40</v>
          </cell>
          <cell r="J141">
            <v>40</v>
          </cell>
        </row>
        <row r="142">
          <cell r="C142" t="str">
            <v>1Z.59.1319.1.2.2.00.2</v>
          </cell>
          <cell r="D142" t="str">
            <v>พัทยา</v>
          </cell>
          <cell r="E142">
            <v>2559</v>
          </cell>
          <cell r="F142" t="str">
            <v>ซอยนาจอมเทียน 13   ต.ห้วยใหญ่  อ.บางละมุง  จ.ชลบุรี</v>
          </cell>
          <cell r="G142">
            <v>1423000</v>
          </cell>
          <cell r="H142">
            <v>80</v>
          </cell>
          <cell r="I142">
            <v>34</v>
          </cell>
          <cell r="J142">
            <v>46</v>
          </cell>
        </row>
        <row r="143">
          <cell r="C143" t="str">
            <v>1Z.59.1302.1.2.2.00.2</v>
          </cell>
          <cell r="D143" t="str">
            <v>พัทยา</v>
          </cell>
          <cell r="E143">
            <v>2559</v>
          </cell>
          <cell r="F143" t="str">
            <v>ซอยบงกช - ซอยแบทแมน ต.หนองปรือ อ.บางละมุง จ.ชลบุรี</v>
          </cell>
          <cell r="G143">
            <v>2752000</v>
          </cell>
          <cell r="H143">
            <v>60</v>
          </cell>
          <cell r="I143">
            <v>28</v>
          </cell>
          <cell r="J143">
            <v>32</v>
          </cell>
        </row>
        <row r="144">
          <cell r="C144" t="str">
            <v>1Z.59.1325.1.2.2.00.2</v>
          </cell>
          <cell r="D144" t="str">
            <v>พัทยา</v>
          </cell>
          <cell r="E144">
            <v>2559</v>
          </cell>
          <cell r="F144" t="str">
            <v>ซอยมาบตาโต้  ต.หนองปรือ อ.บางละมุง จ.ชลบุรี</v>
          </cell>
          <cell r="G144">
            <v>1609000</v>
          </cell>
          <cell r="H144">
            <v>80</v>
          </cell>
          <cell r="I144">
            <v>29</v>
          </cell>
          <cell r="J144">
            <v>51</v>
          </cell>
        </row>
        <row r="145">
          <cell r="C145" t="str">
            <v>1Z.59.1321.1.2.2.00.2</v>
          </cell>
          <cell r="D145" t="str">
            <v>พัทยา</v>
          </cell>
          <cell r="E145">
            <v>2559</v>
          </cell>
          <cell r="F145" t="str">
            <v>ซอยมาบประชัน-ซอยนาเหมือง  ต.โป่ง  อ.บางละมุง  จ.ชลบุรี</v>
          </cell>
          <cell r="G145">
            <v>903000</v>
          </cell>
          <cell r="H145">
            <v>50</v>
          </cell>
          <cell r="I145">
            <v>13</v>
          </cell>
          <cell r="J145">
            <v>37</v>
          </cell>
        </row>
        <row r="146">
          <cell r="C146" t="str">
            <v>1Z.59.1327.1.2.2.00.2</v>
          </cell>
          <cell r="D146" t="str">
            <v>พัทยา</v>
          </cell>
          <cell r="E146">
            <v>2559</v>
          </cell>
          <cell r="F146" t="str">
            <v>ซอยมาบประชันล่าง 3  ต.โป่ง  อ.บางละมุง  จ.ชลบุรี</v>
          </cell>
          <cell r="G146">
            <v>1350000</v>
          </cell>
          <cell r="H146">
            <v>50</v>
          </cell>
          <cell r="I146">
            <v>15</v>
          </cell>
          <cell r="J146">
            <v>35</v>
          </cell>
        </row>
        <row r="147">
          <cell r="C147" t="str">
            <v>1Z.59.1318.1.2.2.00.2</v>
          </cell>
          <cell r="D147" t="str">
            <v>พัทยา</v>
          </cell>
          <cell r="E147">
            <v>2559</v>
          </cell>
          <cell r="F147" t="str">
            <v>ซอยมาบยางพร 48  ต.มาบยางพร  อ.ปลวกแดง  จ.ระยอง</v>
          </cell>
          <cell r="G147">
            <v>3019000</v>
          </cell>
          <cell r="H147">
            <v>180</v>
          </cell>
          <cell r="I147">
            <v>254</v>
          </cell>
          <cell r="J147">
            <v>-74</v>
          </cell>
          <cell r="K147" t="str">
            <v>CP</v>
          </cell>
        </row>
        <row r="148">
          <cell r="C148" t="str">
            <v>1Z.59.1320.1.2.2.00.2</v>
          </cell>
          <cell r="D148" t="str">
            <v>พัทยา</v>
          </cell>
          <cell r="E148">
            <v>2559</v>
          </cell>
          <cell r="F148" t="str">
            <v>ซอยโรงเรียนบ้านทุ่งละหาน  ต.ห้วยใหญ่  อ.บางละมุง  จ.ชลบุรี</v>
          </cell>
          <cell r="G148">
            <v>1255000</v>
          </cell>
          <cell r="H148">
            <v>70</v>
          </cell>
          <cell r="I148">
            <v>70</v>
          </cell>
          <cell r="J148">
            <v>0</v>
          </cell>
        </row>
        <row r="149">
          <cell r="C149" t="str">
            <v>1Z.59.1316.1.2.2.00.2</v>
          </cell>
          <cell r="D149" t="str">
            <v>พัทยา</v>
          </cell>
          <cell r="E149">
            <v>2559</v>
          </cell>
          <cell r="F149" t="str">
            <v>ซอยวัดบุณย์กัญจนาราม ซอย 2 บรรจบซอย 8   ต.หนองปรือ อ.บางละมุง จ.ชลบุรี</v>
          </cell>
          <cell r="G149">
            <v>1315000</v>
          </cell>
          <cell r="H149">
            <v>80</v>
          </cell>
          <cell r="I149">
            <v>35</v>
          </cell>
          <cell r="J149">
            <v>45</v>
          </cell>
        </row>
        <row r="150">
          <cell r="C150" t="str">
            <v>1Z.59.1322.1.2.2.00.2</v>
          </cell>
          <cell r="D150" t="str">
            <v>พัทยา</v>
          </cell>
          <cell r="E150">
            <v>2559</v>
          </cell>
          <cell r="F150" t="str">
            <v>ถนนเทศบาล 1 ซอย 22  ต.ห้วยใหญ่  อ.บางละมุง  จ.ชลบุรี</v>
          </cell>
          <cell r="G150">
            <v>922000</v>
          </cell>
          <cell r="H150">
            <v>50</v>
          </cell>
          <cell r="I150">
            <v>19</v>
          </cell>
          <cell r="J150">
            <v>31</v>
          </cell>
        </row>
        <row r="151">
          <cell r="C151" t="str">
            <v>1Z.59.1315.1.2.2.00.2</v>
          </cell>
          <cell r="D151" t="str">
            <v>พัทยา</v>
          </cell>
          <cell r="E151">
            <v>2559</v>
          </cell>
          <cell r="F151" t="str">
            <v>ถนนสาย 3013  ม.6  ต.มาบยางพร  อ.ปลวกแดง  จ.ระยอง</v>
          </cell>
          <cell r="G151">
            <v>1397000</v>
          </cell>
          <cell r="H151">
            <v>100</v>
          </cell>
          <cell r="I151">
            <v>20</v>
          </cell>
          <cell r="J151">
            <v>80</v>
          </cell>
        </row>
        <row r="152">
          <cell r="C152" t="str">
            <v>1Z.59.1345.1.2.2.00.2</v>
          </cell>
          <cell r="D152" t="str">
            <v>พัทยา</v>
          </cell>
          <cell r="E152">
            <v>2559</v>
          </cell>
          <cell r="F152" t="str">
            <v>ถนนห้วยใหญ่ (ฝั่งขวา)  ต.ห้วยใหญ่ อ.บางละมุง จ.ชลบุรี</v>
          </cell>
          <cell r="G152">
            <v>3246000</v>
          </cell>
          <cell r="H152">
            <v>60</v>
          </cell>
          <cell r="I152">
            <v>39</v>
          </cell>
          <cell r="J152">
            <v>21</v>
          </cell>
        </row>
        <row r="153">
          <cell r="C153" t="str">
            <v>1Z.59.1334.1.2.2.00.2</v>
          </cell>
          <cell r="D153" t="str">
            <v>พัทยา</v>
          </cell>
          <cell r="E153">
            <v>2559</v>
          </cell>
          <cell r="F153" t="str">
            <v>ถนนห้วยใหญ่ (ฝั่งซ้าย)   ต.ห้วยใหญ่ อ.บางละมุง จ.ชลบุรี</v>
          </cell>
          <cell r="G153">
            <v>1603000</v>
          </cell>
          <cell r="H153">
            <v>40</v>
          </cell>
          <cell r="I153">
            <v>31</v>
          </cell>
          <cell r="J153">
            <v>9</v>
          </cell>
        </row>
        <row r="154">
          <cell r="C154" t="str">
            <v>1Z.59.1326.1.2.2.00.2</v>
          </cell>
          <cell r="D154" t="str">
            <v>พัทยา</v>
          </cell>
          <cell r="E154">
            <v>2559</v>
          </cell>
          <cell r="F154" t="str">
            <v>แยกมิตรกมล-ตลาดหนองปรือ ต.หนองปรือ  อ.บางละมุง  จ.ชลบุรี</v>
          </cell>
          <cell r="G154">
            <v>1049000</v>
          </cell>
          <cell r="H154">
            <v>50</v>
          </cell>
          <cell r="I154">
            <v>20</v>
          </cell>
          <cell r="J154">
            <v>30</v>
          </cell>
        </row>
        <row r="155">
          <cell r="C155" t="str">
            <v>1Z.60.0942.1.2.2.00.3</v>
          </cell>
          <cell r="D155" t="str">
            <v>พัทยา</v>
          </cell>
          <cell r="E155">
            <v>2560</v>
          </cell>
          <cell r="F155" t="str">
            <v>ซอยจุฬารัตน์  ถนนเทพประสิทธิ์  ต.หนองปรือ  อ.บางละมุง  จ.ชลบุรี</v>
          </cell>
          <cell r="G155">
            <v>560000</v>
          </cell>
          <cell r="H155">
            <v>65</v>
          </cell>
          <cell r="I155">
            <v>0</v>
          </cell>
          <cell r="J155">
            <v>65</v>
          </cell>
        </row>
        <row r="156">
          <cell r="C156" t="str">
            <v>1Z.60.0944.1.2.2.00.3</v>
          </cell>
          <cell r="D156" t="str">
            <v>พัทยา</v>
          </cell>
          <cell r="E156">
            <v>2560</v>
          </cell>
          <cell r="F156" t="str">
            <v>ซอยเทพประสิทธิ์ 7 ถนนเทพประสิทธิ์  ต.หนองปรือ  อ.บางละมุง  จ.ชลบุรี</v>
          </cell>
          <cell r="G156">
            <v>1928000</v>
          </cell>
          <cell r="H156">
            <v>70</v>
          </cell>
          <cell r="I156">
            <v>2</v>
          </cell>
          <cell r="J156">
            <v>68</v>
          </cell>
        </row>
        <row r="157">
          <cell r="C157" t="str">
            <v>1Z.60.1066.1.2.2.00.3</v>
          </cell>
          <cell r="D157" t="str">
            <v>พัทยา</v>
          </cell>
          <cell r="E157">
            <v>2560</v>
          </cell>
          <cell r="F157" t="str">
            <v>ซอยไทยโปโลคลับ  ต.ห้วยใหญ่  อ.บางละมุง  จ.ชลบุรี</v>
          </cell>
          <cell r="G157">
            <v>908000</v>
          </cell>
          <cell r="H157">
            <v>40</v>
          </cell>
          <cell r="I157">
            <v>13</v>
          </cell>
          <cell r="J157">
            <v>27</v>
          </cell>
        </row>
        <row r="158">
          <cell r="C158" t="str">
            <v>1Z.60.1062.1.2.2.00.3</v>
          </cell>
          <cell r="D158" t="str">
            <v>พัทยา</v>
          </cell>
          <cell r="E158">
            <v>2560</v>
          </cell>
          <cell r="F158" t="str">
            <v>ซอยพรประภานิมิตร (ตรงข้ามป่าช้าจีน)  ต.หนองปรือ อ.บางละมุง จ.ชลบุรี</v>
          </cell>
          <cell r="G158">
            <v>234000</v>
          </cell>
          <cell r="H158">
            <v>10</v>
          </cell>
          <cell r="I158">
            <v>1</v>
          </cell>
          <cell r="J158">
            <v>9</v>
          </cell>
        </row>
        <row r="159">
          <cell r="C159" t="str">
            <v>1Z.60.0947.1.2.2.00.3</v>
          </cell>
          <cell r="D159" t="str">
            <v>พัทยา</v>
          </cell>
          <cell r="E159">
            <v>2560</v>
          </cell>
          <cell r="F159" t="str">
            <v>ซอยพระตำหนัก 5  ถนนพระตำหนัก 10  ต.หนองปรือ  อ.บางละมุง  จ.ชลบุรี</v>
          </cell>
          <cell r="G159">
            <v>841000</v>
          </cell>
          <cell r="H159">
            <v>40</v>
          </cell>
          <cell r="I159">
            <v>7</v>
          </cell>
          <cell r="J159">
            <v>33</v>
          </cell>
        </row>
        <row r="160">
          <cell r="C160" t="str">
            <v>1Z.60.1064.1.2.2.00.3</v>
          </cell>
          <cell r="D160" t="str">
            <v>พัทยา</v>
          </cell>
          <cell r="E160">
            <v>2560</v>
          </cell>
          <cell r="F160" t="str">
            <v>ซอยราเชนฟาร์ม  ต.ห้วยใหญ่ อ.บางละมุง จ.ชลบุรี</v>
          </cell>
          <cell r="G160">
            <v>495000</v>
          </cell>
          <cell r="H160">
            <v>20</v>
          </cell>
          <cell r="I160">
            <v>9</v>
          </cell>
          <cell r="J160">
            <v>11</v>
          </cell>
        </row>
        <row r="161">
          <cell r="C161" t="str">
            <v>1Z.60.0943.1.2.2.00.3</v>
          </cell>
          <cell r="D161" t="str">
            <v>พัทยา</v>
          </cell>
          <cell r="E161">
            <v>2560</v>
          </cell>
          <cell r="F161" t="str">
            <v>ซอยสุขุมวิท 53  แยก 9  ต.หนองปรือ  อ.บางละมุง  จ.ชลบุรี</v>
          </cell>
          <cell r="G161">
            <v>391000</v>
          </cell>
          <cell r="H161">
            <v>35</v>
          </cell>
          <cell r="I161">
            <v>2</v>
          </cell>
          <cell r="J161">
            <v>33</v>
          </cell>
        </row>
        <row r="162">
          <cell r="C162" t="str">
            <v>1Z.60.0945.1.2.2.00.3</v>
          </cell>
          <cell r="D162" t="str">
            <v>พัทยา</v>
          </cell>
          <cell r="E162">
            <v>2560</v>
          </cell>
          <cell r="F162" t="str">
            <v>ซอยสุขุมวิท 73-75 ต.หนองปรือ  อ.บางละมุง  จ.ชลบุรี</v>
          </cell>
          <cell r="G162">
            <v>536000</v>
          </cell>
          <cell r="H162">
            <v>40</v>
          </cell>
          <cell r="I162">
            <v>9</v>
          </cell>
          <cell r="J162">
            <v>31</v>
          </cell>
        </row>
        <row r="163">
          <cell r="C163" t="str">
            <v>1Z.60.0946.1.2.2.00.3</v>
          </cell>
          <cell r="D163" t="str">
            <v>พัทยา</v>
          </cell>
          <cell r="E163">
            <v>2560</v>
          </cell>
          <cell r="F163" t="str">
            <v>ถนนเทศบาล 1 ซอย 13   ต.ห้วยใหญ่  อ.บางละมุง  จ.ชลบุรี</v>
          </cell>
          <cell r="G163">
            <v>574000</v>
          </cell>
          <cell r="H163">
            <v>40</v>
          </cell>
          <cell r="I163">
            <v>1</v>
          </cell>
          <cell r="J163">
            <v>39</v>
          </cell>
        </row>
        <row r="164">
          <cell r="C164" t="str">
            <v>1Z.60.1048.1.2.2.00.3</v>
          </cell>
          <cell r="D164" t="str">
            <v>พัทยา</v>
          </cell>
          <cell r="E164">
            <v>2560</v>
          </cell>
          <cell r="F164" t="str">
            <v>ถนนเลียบทางรถไฟ (ชัยพฤกษ์-ห้วยใหญ่)  ต.หนองปรือ อ.บางละมุง จ.ชลบุรี</v>
          </cell>
          <cell r="G164">
            <v>2489000</v>
          </cell>
          <cell r="H164">
            <v>60</v>
          </cell>
          <cell r="I164">
            <v>8</v>
          </cell>
          <cell r="J164">
            <v>52</v>
          </cell>
        </row>
        <row r="165">
          <cell r="C165" t="str">
            <v>1Z.60.1052.1.2.2.00.3</v>
          </cell>
          <cell r="D165" t="str">
            <v>พัทยา</v>
          </cell>
          <cell r="E165">
            <v>2560</v>
          </cell>
          <cell r="F165" t="str">
            <v>ถนนสุขุมวิท-พัทยา 91   ต.หนองปรือ อ.บางละมุง จ.ชลบุรี</v>
          </cell>
          <cell r="G165">
            <v>990000</v>
          </cell>
          <cell r="H165">
            <v>25</v>
          </cell>
          <cell r="I165">
            <v>1</v>
          </cell>
          <cell r="J165">
            <v>24</v>
          </cell>
        </row>
        <row r="166">
          <cell r="C166" t="str">
            <v>1Z.60.0951.1.2.2.00.3</v>
          </cell>
          <cell r="D166" t="str">
            <v>พัทยา</v>
          </cell>
          <cell r="E166">
            <v>2560</v>
          </cell>
          <cell r="F166" t="str">
            <v>ถนนหนองไม้แก่น ถึงซอยหนองไม้แก่น 8   ต.หนองปรือ  อ.บางละมุง  จ.ชลบุรี</v>
          </cell>
          <cell r="G166">
            <v>1976000</v>
          </cell>
          <cell r="H166">
            <v>60</v>
          </cell>
          <cell r="I166">
            <v>0</v>
          </cell>
          <cell r="J166">
            <v>60</v>
          </cell>
        </row>
        <row r="167">
          <cell r="C167" t="str">
            <v>1Z.60.0319.1.2.2.00.1</v>
          </cell>
          <cell r="D167" t="str">
            <v>พัทยา</v>
          </cell>
          <cell r="E167">
            <v>2560</v>
          </cell>
          <cell r="F167" t="str">
            <v>วางท่อส่งน้ำเพิ่มประสิทธิภาพการจ่ายน้ำรองรับการท่องเที่ยวภาคตะวันออก งานท่อส่งน้ำขนาด 700 มม. (กปภ.สาขาพัทยา) เทศบาลเมืองพัทยา อ.บางละมุง จ.ชลบุรี</v>
          </cell>
          <cell r="G167">
            <v>90000000</v>
          </cell>
          <cell r="H167">
            <v>3000</v>
          </cell>
          <cell r="I167">
            <v>0</v>
          </cell>
          <cell r="J167">
            <v>3000</v>
          </cell>
        </row>
        <row r="168">
          <cell r="C168" t="str">
            <v>1Z.60.0320.1.2.2.00.1</v>
          </cell>
          <cell r="D168" t="str">
            <v>พัทยา</v>
          </cell>
          <cell r="E168">
            <v>2560</v>
          </cell>
          <cell r="F168" t="str">
            <v>วางท่อส่งน้ำเพิ่มประสิทธิภาพการจ่ายน้ำรองรับการท่องเที่ยวภาคตะวันออก งานท่อส่งน้ำขนาด 900 มม. (กปภ.สาขาพัทยา) ต.บางละมุง อ.บางละมุง จ.ชลบุรี</v>
          </cell>
          <cell r="G168">
            <v>92000000</v>
          </cell>
          <cell r="H168">
            <v>3000</v>
          </cell>
          <cell r="I168">
            <v>0</v>
          </cell>
          <cell r="J168">
            <v>3000</v>
          </cell>
        </row>
        <row r="169">
          <cell r="C169" t="str">
            <v>1Z.61.0404.1.2.2.00.3</v>
          </cell>
          <cell r="D169" t="str">
            <v>พัทยา</v>
          </cell>
          <cell r="E169">
            <v>2561</v>
          </cell>
          <cell r="F169" t="str">
            <v>ซอยบ้านตาฉอ ต.ห้วยใหญ่ อ.บางละมุง จ.ชลบุรี</v>
          </cell>
          <cell r="G169">
            <v>2537000</v>
          </cell>
          <cell r="H169">
            <v>100</v>
          </cell>
          <cell r="J169">
            <v>100</v>
          </cell>
        </row>
        <row r="170">
          <cell r="C170" t="str">
            <v>1Z.61.0406.1.2.2.00.3</v>
          </cell>
          <cell r="D170" t="str">
            <v>พัทยา</v>
          </cell>
          <cell r="E170">
            <v>2561</v>
          </cell>
          <cell r="F170" t="str">
            <v>ถนนบริเวณศาลเจ้าพ่อเห่าดง ถนนห้วยใหญ่ ต.ห้วยใหญ่ อ.บางละมุง จ.ชลบุรี</v>
          </cell>
          <cell r="G170">
            <v>1098000</v>
          </cell>
          <cell r="H170">
            <v>35</v>
          </cell>
          <cell r="J170">
            <v>35</v>
          </cell>
        </row>
        <row r="171">
          <cell r="C171" t="str">
            <v>1Z.61.0408.1.2.2.00.3</v>
          </cell>
          <cell r="D171" t="str">
            <v>พัทยา</v>
          </cell>
          <cell r="E171">
            <v>2561</v>
          </cell>
          <cell r="F171" t="str">
            <v>ถนนบริเวณหมู่บ้านอรรถพร-วัดหนองเกตุใหญ่ ต.หนองปลาไหล อ.บางละมุง จ.ชลบุรี กปภ.สาขาพัทยา</v>
          </cell>
          <cell r="G171">
            <v>2558000</v>
          </cell>
          <cell r="H171">
            <v>75</v>
          </cell>
          <cell r="J171">
            <v>75</v>
          </cell>
        </row>
        <row r="172">
          <cell r="C172" t="str">
            <v>1Z.61.0407.1.2.2.00.3</v>
          </cell>
          <cell r="D172" t="str">
            <v>พัทยา</v>
          </cell>
          <cell r="E172">
            <v>2561</v>
          </cell>
          <cell r="F172" t="str">
            <v>ถนนสุขุมวิท ซอยหนองจับเต่า-สวนนงนุช ต.นาจอมเทียน อ.สัตหีบ จ.ชลบุรี</v>
          </cell>
          <cell r="G172">
            <v>6593000</v>
          </cell>
          <cell r="H172">
            <v>200</v>
          </cell>
          <cell r="J172">
            <v>200</v>
          </cell>
        </row>
        <row r="173">
          <cell r="C173" t="str">
            <v>1Z.60.0322.1.2.2.00.1</v>
          </cell>
          <cell r="D173" t="str">
            <v>ระยอง</v>
          </cell>
          <cell r="E173">
            <v>2560</v>
          </cell>
          <cell r="F173" t="str">
            <v>งานวางท่อขยายเขตจ่ายน้ำพื้นที่เมืองระยอง และอำเภอแกลง จ.ระยอง</v>
          </cell>
          <cell r="G173">
            <v>135000000</v>
          </cell>
          <cell r="H173">
            <v>3700</v>
          </cell>
          <cell r="I173">
            <v>0</v>
          </cell>
          <cell r="J173">
            <v>3700</v>
          </cell>
        </row>
        <row r="174">
          <cell r="C174" t="str">
            <v>1Z.59.0732.1.2.2.00.1</v>
          </cell>
          <cell r="D174" t="str">
            <v>วัฒนานคร</v>
          </cell>
          <cell r="E174">
            <v>2559</v>
          </cell>
          <cell r="F174" t="str">
            <v>ถนนคลองหาด-ทุ่งขนาน (สก.3395) อ.คลองหาด จ.สระแก้ว</v>
          </cell>
          <cell r="G174">
            <v>1767400</v>
          </cell>
          <cell r="H174">
            <v>60</v>
          </cell>
          <cell r="I174">
            <v>24</v>
          </cell>
          <cell r="J174">
            <v>36</v>
          </cell>
        </row>
        <row r="175">
          <cell r="C175" t="str">
            <v>1Z.59.0718.1.2.2.00.1</v>
          </cell>
          <cell r="D175" t="str">
            <v>วัฒนานคร</v>
          </cell>
          <cell r="E175">
            <v>2559</v>
          </cell>
          <cell r="F175" t="str">
            <v>ทางหลวงหมายเลข 3395 บริเวณหน้าโรงเรียนบ้านคลองหาด-หลัก กม.ที่ 30 และถนนวังน้ำเย็น-คลองหาด บริเวณหน้าวัดสายันต์ ต.คลองหาด อ.คลองหาด จ.สระแก้ว</v>
          </cell>
          <cell r="G175">
            <v>3971300</v>
          </cell>
          <cell r="H175">
            <v>85</v>
          </cell>
          <cell r="I175">
            <v>69</v>
          </cell>
          <cell r="J175">
            <v>16</v>
          </cell>
        </row>
        <row r="176">
          <cell r="C176" t="str">
            <v>1Z.61.0156.1.2.2.00.1</v>
          </cell>
          <cell r="D176" t="str">
            <v>วัฒนานคร</v>
          </cell>
          <cell r="E176">
            <v>2561</v>
          </cell>
          <cell r="F176" t="str">
            <v>หมู่ 1 บ้านพร้าว ต.วัฒนานคร อ.วัฒนานคร จ.สระแก้ว</v>
          </cell>
          <cell r="G176">
            <v>311800</v>
          </cell>
          <cell r="H176">
            <v>10</v>
          </cell>
          <cell r="I176">
            <v>0</v>
          </cell>
          <cell r="J176">
            <v>10</v>
          </cell>
        </row>
        <row r="177">
          <cell r="C177" t="str">
            <v>1Z.59.1305.1.2.2.00.2</v>
          </cell>
          <cell r="D177" t="str">
            <v>ศรีราชา</v>
          </cell>
          <cell r="E177">
            <v>2559</v>
          </cell>
          <cell r="F177" t="str">
            <v>ตลาดหนองค้อ ต.หนองขาม อ.ศรีราชา จ.ชลบุรี</v>
          </cell>
          <cell r="G177">
            <v>2812000</v>
          </cell>
          <cell r="H177">
            <v>150</v>
          </cell>
          <cell r="I177">
            <v>179</v>
          </cell>
          <cell r="J177">
            <v>-29</v>
          </cell>
          <cell r="K177" t="str">
            <v>CP</v>
          </cell>
        </row>
        <row r="178">
          <cell r="C178" t="str">
            <v>1Z.60.1050.1.2.2.00.3</v>
          </cell>
          <cell r="D178" t="str">
            <v>ศรีราชา</v>
          </cell>
          <cell r="E178">
            <v>2560</v>
          </cell>
          <cell r="F178" t="str">
            <v>เขาดินซอย 1  ต.หนองขาม  อ.ศรีราชา  จ.ชลบุรี</v>
          </cell>
          <cell r="G178">
            <v>464000</v>
          </cell>
          <cell r="H178">
            <v>50</v>
          </cell>
          <cell r="I178">
            <v>4</v>
          </cell>
          <cell r="J178">
            <v>46</v>
          </cell>
        </row>
        <row r="179">
          <cell r="C179" t="str">
            <v>1Z.60.1057.1.2.2.00.3</v>
          </cell>
          <cell r="D179" t="str">
            <v>ศรีราชา</v>
          </cell>
          <cell r="E179">
            <v>2560</v>
          </cell>
          <cell r="F179" t="str">
            <v>ซอยศึกษาด้วง ม.2  ต.บางพระ  อ.ศรีราชา  จ.ชลบุรี</v>
          </cell>
          <cell r="G179">
            <v>475000</v>
          </cell>
          <cell r="H179">
            <v>55</v>
          </cell>
          <cell r="I179">
            <v>1</v>
          </cell>
          <cell r="J179">
            <v>54</v>
          </cell>
        </row>
        <row r="180">
          <cell r="C180" t="str">
            <v>1Z.60.1047.1.2.2.00.3</v>
          </cell>
          <cell r="D180" t="str">
            <v>ศรีราชา</v>
          </cell>
          <cell r="E180">
            <v>2560</v>
          </cell>
          <cell r="F180" t="str">
            <v>ทางตรงซอย 1  ม.5  ต.สุรศักดิ์  อ.ศรีราชา  จ.ชลบุรี</v>
          </cell>
          <cell r="G180">
            <v>681000</v>
          </cell>
          <cell r="H180">
            <v>60</v>
          </cell>
          <cell r="I180">
            <v>8</v>
          </cell>
          <cell r="J180">
            <v>52</v>
          </cell>
        </row>
        <row r="181">
          <cell r="C181" t="str">
            <v>1Z.60.1058.1.2.2.00.3</v>
          </cell>
          <cell r="D181" t="str">
            <v>ศรีราชา</v>
          </cell>
          <cell r="E181">
            <v>2560</v>
          </cell>
          <cell r="F181" t="str">
            <v>สมายรีสอร์ท-แยกวัดนาพร้าว  ต.สุรศักดิ์  อ.ศรีราชา  จ.ชลบุรี</v>
          </cell>
          <cell r="G181">
            <v>262000</v>
          </cell>
          <cell r="H181">
            <v>50</v>
          </cell>
          <cell r="I181">
            <v>1</v>
          </cell>
          <cell r="J181">
            <v>49</v>
          </cell>
        </row>
        <row r="182">
          <cell r="C182" t="str">
            <v>1Z.62.0210.1.2.2.00.1</v>
          </cell>
          <cell r="D182" t="str">
            <v>ศรีราชา</v>
          </cell>
          <cell r="E182">
            <v>2562</v>
          </cell>
          <cell r="F182" t="str">
            <v>ซอยเทศบาล 7/9 หมู่ 6 ตำบลบางพระ อำเภอศรีราชา จังหวัดชลบุรี</v>
          </cell>
          <cell r="G182">
            <v>536000</v>
          </cell>
          <cell r="H182">
            <v>20</v>
          </cell>
          <cell r="J182">
            <v>20</v>
          </cell>
        </row>
        <row r="183">
          <cell r="C183" t="str">
            <v>1Z.62.0224.1.2.2.00.1</v>
          </cell>
          <cell r="D183" t="str">
            <v>ศรีราชา</v>
          </cell>
          <cell r="E183">
            <v>2562</v>
          </cell>
          <cell r="F183" t="str">
            <v>ศาลเจ้าพ่อเสือ - หมู่บ้านปัญจรัตน์ ตำบลบางพระ อำเภอศรีราชา จังหวัดชลบุรี</v>
          </cell>
          <cell r="G183">
            <v>950000</v>
          </cell>
          <cell r="H183">
            <v>25</v>
          </cell>
          <cell r="J183">
            <v>25</v>
          </cell>
        </row>
        <row r="184">
          <cell r="C184" t="str">
            <v>1Z.60.1056.1.2.2.00.3</v>
          </cell>
          <cell r="D184" t="str">
            <v>สระแก้ว</v>
          </cell>
          <cell r="E184">
            <v>2560</v>
          </cell>
          <cell r="F184" t="str">
            <v>ชุมชนบ้านน้อย  ต.สระขวัญ  อ.เมือง  จ.สระแก้ว</v>
          </cell>
          <cell r="G184">
            <v>537000</v>
          </cell>
          <cell r="H184">
            <v>50</v>
          </cell>
          <cell r="I184">
            <v>2</v>
          </cell>
          <cell r="J184">
            <v>48</v>
          </cell>
        </row>
        <row r="185">
          <cell r="C185" t="str">
            <v>1Z.60.1053.1.2.2.00.3</v>
          </cell>
          <cell r="D185" t="str">
            <v>สระแก้ว</v>
          </cell>
          <cell r="E185">
            <v>2560</v>
          </cell>
          <cell r="F185" t="str">
            <v>ชุมชนบ้านไร่  ต.ท่าเกษม  อ.เมือง  จ.สระแก้ว</v>
          </cell>
          <cell r="G185">
            <v>950000</v>
          </cell>
          <cell r="H185">
            <v>80</v>
          </cell>
          <cell r="I185">
            <v>0</v>
          </cell>
          <cell r="J185">
            <v>80</v>
          </cell>
        </row>
        <row r="186">
          <cell r="C186" t="str">
            <v>1Z.60.1061.1.2.2.00.3</v>
          </cell>
          <cell r="D186" t="str">
            <v>สระแก้ว</v>
          </cell>
          <cell r="E186">
            <v>2560</v>
          </cell>
          <cell r="F186" t="str">
            <v>ชุมชนหลังวัดโคกสำราญ  ต.สระขวัญ  อ.เมือง  จ.สระแก้ว</v>
          </cell>
          <cell r="G186">
            <v>230000</v>
          </cell>
          <cell r="H186">
            <v>25</v>
          </cell>
          <cell r="I186">
            <v>0</v>
          </cell>
          <cell r="J186">
            <v>25</v>
          </cell>
        </row>
        <row r="187">
          <cell r="C187" t="str">
            <v>1Z.60.1065.1.2.2.00.3</v>
          </cell>
          <cell r="D187" t="str">
            <v>สระแก้ว</v>
          </cell>
          <cell r="E187">
            <v>2560</v>
          </cell>
          <cell r="F187" t="str">
            <v>ซอยวัดน้ำคำ  ต.วังน้ำเย็น  อ.วังน้ำเย็น  จ.สระแก้ว</v>
          </cell>
          <cell r="G187">
            <v>722000</v>
          </cell>
          <cell r="H187">
            <v>100</v>
          </cell>
          <cell r="I187">
            <v>2</v>
          </cell>
          <cell r="J187">
            <v>98</v>
          </cell>
        </row>
        <row r="188">
          <cell r="C188" t="str">
            <v>1Z.60.1051.1.2.2.00.3</v>
          </cell>
          <cell r="D188" t="str">
            <v>สระแก้ว</v>
          </cell>
          <cell r="E188">
            <v>2560</v>
          </cell>
          <cell r="F188" t="str">
            <v>ซอยวิทยาลัยการอาชีพวังน้ำเย็น ต.วังน้ำเย็น  อ.วังน้ำเย็น  จ.สระแก้ว</v>
          </cell>
          <cell r="G188">
            <v>960000</v>
          </cell>
          <cell r="H188">
            <v>80</v>
          </cell>
          <cell r="I188">
            <v>2</v>
          </cell>
          <cell r="J188">
            <v>78</v>
          </cell>
        </row>
        <row r="189">
          <cell r="C189" t="str">
            <v>1Z.60.1059.1.2.2.00.3</v>
          </cell>
          <cell r="D189" t="str">
            <v>สระแก้ว</v>
          </cell>
          <cell r="E189">
            <v>2560</v>
          </cell>
          <cell r="F189" t="str">
            <v>ถนนเทศบาล 10  เทศบาลเมืองสระแก้ว  จ.สระแก้ว</v>
          </cell>
          <cell r="G189">
            <v>950000</v>
          </cell>
          <cell r="H189">
            <v>100</v>
          </cell>
          <cell r="I189">
            <v>0</v>
          </cell>
          <cell r="J189">
            <v>100</v>
          </cell>
        </row>
        <row r="190">
          <cell r="C190" t="str">
            <v>1Z.60.0953.1.2.2.00.3</v>
          </cell>
          <cell r="D190" t="str">
            <v>สระแก้ว</v>
          </cell>
          <cell r="E190">
            <v>2560</v>
          </cell>
          <cell r="F190" t="str">
            <v>ถนนเทศบาล 16 เชื่อมเทศบาล 14   ต.สระแก้ว  อ.เมือง  จ.สระแก้ว</v>
          </cell>
          <cell r="G190">
            <v>259000</v>
          </cell>
          <cell r="H190">
            <v>40</v>
          </cell>
          <cell r="I190">
            <v>0</v>
          </cell>
          <cell r="J190">
            <v>40</v>
          </cell>
        </row>
        <row r="191">
          <cell r="C191" t="str">
            <v>1Z.60.0950.1.2.2.00.3</v>
          </cell>
          <cell r="D191" t="str">
            <v>สระแก้ว</v>
          </cell>
          <cell r="E191">
            <v>2560</v>
          </cell>
          <cell r="F191" t="str">
            <v>ถนนเทศบาล 7   ต.สระแก้ว  อ.เมือง  จ.สระแก้ว</v>
          </cell>
          <cell r="G191">
            <v>385000</v>
          </cell>
          <cell r="H191">
            <v>75</v>
          </cell>
          <cell r="I191">
            <v>0</v>
          </cell>
          <cell r="J191">
            <v>75</v>
          </cell>
        </row>
        <row r="192">
          <cell r="C192" t="str">
            <v>1Z.60.1055.1.2.2.00.3</v>
          </cell>
          <cell r="D192" t="str">
            <v>สระแก้ว</v>
          </cell>
          <cell r="E192">
            <v>2560</v>
          </cell>
          <cell r="F192" t="str">
            <v>ถนนเทศบาล 9 ต่อจากปลายท่อเดิม  ต.วังน้ำเย็น  อ.วังน้ำเย็น  จ.สระแก้ว</v>
          </cell>
          <cell r="G192">
            <v>429000</v>
          </cell>
          <cell r="H192">
            <v>40</v>
          </cell>
          <cell r="I192">
            <v>0</v>
          </cell>
          <cell r="J192">
            <v>40</v>
          </cell>
        </row>
        <row r="193">
          <cell r="C193" t="str">
            <v>1Z.60.1060.1.2.2.00.3</v>
          </cell>
          <cell r="D193" t="str">
            <v>สระแก้ว</v>
          </cell>
          <cell r="E193">
            <v>2560</v>
          </cell>
          <cell r="F193" t="str">
            <v>บ้านวังจำปี ต่อจากปลายท่อเดิม  ต.วังน้ำเย็น  อ.วังน้ำเย็น  จ.สระแก้ว</v>
          </cell>
          <cell r="G193">
            <v>883000</v>
          </cell>
          <cell r="H193">
            <v>100</v>
          </cell>
          <cell r="I193">
            <v>0</v>
          </cell>
          <cell r="J193">
            <v>100</v>
          </cell>
        </row>
        <row r="194">
          <cell r="C194" t="str">
            <v>1Z.60.1063.1.2.2.00.3</v>
          </cell>
          <cell r="D194" t="str">
            <v>สระแก้ว</v>
          </cell>
          <cell r="E194">
            <v>2560</v>
          </cell>
          <cell r="F194" t="str">
            <v>บ้านใหม่ถาวร  ต.สระขวัญ  อ.เมือง  จ.สระแก้ว</v>
          </cell>
          <cell r="G194">
            <v>922000</v>
          </cell>
          <cell r="H194">
            <v>120</v>
          </cell>
          <cell r="I194">
            <v>0</v>
          </cell>
          <cell r="J194">
            <v>120</v>
          </cell>
        </row>
        <row r="195">
          <cell r="C195" t="str">
            <v>1Z.61.0154.1.2.2.00.1</v>
          </cell>
          <cell r="D195" t="str">
            <v>แหลมฉบัง</v>
          </cell>
          <cell r="E195">
            <v>2561</v>
          </cell>
          <cell r="F195" t="str">
            <v>ถนนบายพาส บริษัท ถนัดศรี-สถานีจ่ายน้ำหนองกลางดง ต.บึง อ.ศรีราชา จ.ชลบุรี</v>
          </cell>
          <cell r="G195">
            <v>2257200</v>
          </cell>
          <cell r="H195">
            <v>75</v>
          </cell>
          <cell r="I195">
            <v>0</v>
          </cell>
          <cell r="J195">
            <v>75</v>
          </cell>
        </row>
        <row r="196">
          <cell r="C196" t="str">
            <v>1Z.62.0195.1.2.2.00.1</v>
          </cell>
          <cell r="D196" t="str">
            <v>แหลมฉบัง</v>
          </cell>
          <cell r="E196">
            <v>2562</v>
          </cell>
          <cell r="F196" t="str">
            <v>โครงการพัฒนาระบบประปาเพื่อชุมชน ตั้งแต่สี่แยกหลังซังกิว-ถนนหนองพังพวย หมู่ 11 ตำบลหนองขาม อำเภอศรีราชา จังหวัดชลบุรี</v>
          </cell>
          <cell r="G196">
            <v>3692000</v>
          </cell>
          <cell r="H196">
            <v>450</v>
          </cell>
          <cell r="J196">
            <v>450</v>
          </cell>
        </row>
        <row r="197">
          <cell r="C197" t="str">
            <v>1Z.62.0192.1.2.2.00.1</v>
          </cell>
          <cell r="D197" t="str">
            <v>แหลมฉบัง</v>
          </cell>
          <cell r="E197">
            <v>2562</v>
          </cell>
          <cell r="F197" t="str">
            <v>โครงการพัฒนาระบบประปาเพื่อชุมชนซอยดับเพลิง-บายพาส-สุขาภิบาล 8 หมู่ 5 ตำบลบึง อำเภอศรีราชา จังหวัดชลบุรี</v>
          </cell>
          <cell r="G197">
            <v>6016000</v>
          </cell>
          <cell r="H197">
            <v>1150</v>
          </cell>
          <cell r="J197">
            <v>1150</v>
          </cell>
        </row>
        <row r="198">
          <cell r="C198" t="str">
            <v>1Z.62.0191.1.2.2.00.1</v>
          </cell>
          <cell r="D198" t="str">
            <v>แหลมฉบัง</v>
          </cell>
          <cell r="E198">
            <v>2562</v>
          </cell>
          <cell r="F198" t="str">
            <v>โครงการพัฒนาระบบประปาเพื่อชุมชนตลาดรอดเอี่ยม ถนนเก้ากิโล-แยกไฟแดงเก้ากิโล ถนนบายพาส หมู่9 ตำบลทุ่งสุขลา อำเภอศรีราชา จังหวัดชลบุรี</v>
          </cell>
          <cell r="G198">
            <v>4420000</v>
          </cell>
          <cell r="H198">
            <v>600</v>
          </cell>
          <cell r="J198">
            <v>600</v>
          </cell>
        </row>
        <row r="199">
          <cell r="C199" t="str">
            <v>1Z.62.0194.1.2.2.00.1</v>
          </cell>
          <cell r="D199" t="str">
            <v>แหลมฉบัง</v>
          </cell>
          <cell r="E199">
            <v>2562</v>
          </cell>
          <cell r="F199" t="str">
            <v>โครงการพัฒนาระบบประปาเพื่อชุมชนถนนสุขาภิบาล 8 ตั้งแต่แยกไฟแดงบ่อยาง-ถนนบายพาส หมู่ 5, 11 ตำบลหนองขาม อำเภอศรีราชา จังหวัดชลบุรี</v>
          </cell>
          <cell r="G199">
            <v>3964000</v>
          </cell>
          <cell r="H199">
            <v>800</v>
          </cell>
          <cell r="J199">
            <v>800</v>
          </cell>
        </row>
        <row r="200">
          <cell r="C200" t="str">
            <v>1Z.62.0196.1.2.2.00.1</v>
          </cell>
          <cell r="D200" t="str">
            <v>แหลมฉบัง</v>
          </cell>
          <cell r="E200">
            <v>2562</v>
          </cell>
          <cell r="F200" t="str">
            <v>โครงการพัฒนาระบบประปาเพื่อชุมชนถนนสุขุมวิท-ถนนเก้ากิโล-เขาน้ำซับ หมู่ 6 ตำบลทุ่งสุขลา อำเภอศรีราชา จังหวัดชลบุรี</v>
          </cell>
          <cell r="G200">
            <v>11988000</v>
          </cell>
          <cell r="H200">
            <v>1600</v>
          </cell>
          <cell r="J200">
            <v>1600</v>
          </cell>
        </row>
        <row r="201">
          <cell r="C201" t="str">
            <v>1Z.62.0193.1.2.2.00.1</v>
          </cell>
          <cell r="D201" t="str">
            <v>แหลมฉบัง</v>
          </cell>
          <cell r="E201">
            <v>2562</v>
          </cell>
          <cell r="F201" t="str">
            <v>โครงการพัฒนาระบบประปาเพื่อชุมชนถนนสุขุมวิท-ร้านริมอ่าว หมู่ 1 ตำบลทุ่งสุขลา อำเภอศรีราชา จังหวัดชลบุรี</v>
          </cell>
          <cell r="G201">
            <v>4128000</v>
          </cell>
          <cell r="H201">
            <v>900</v>
          </cell>
          <cell r="J201">
            <v>900</v>
          </cell>
        </row>
        <row r="202">
          <cell r="C202" t="str">
            <v>1Z.62.0207.1.2.2.00.1</v>
          </cell>
          <cell r="D202" t="str">
            <v>แหลมฉบัง</v>
          </cell>
          <cell r="E202">
            <v>2562</v>
          </cell>
          <cell r="F202" t="str">
            <v>โครงการวางท่อสถานีผลิตน้ำไร่สอง - กปภ.สาขาแหลมฉบัง - มโนรม ซอย 10 อำเภอศรีราชา จังหวัดชลบุรี</v>
          </cell>
          <cell r="G202">
            <v>37448000</v>
          </cell>
          <cell r="H202">
            <v>800</v>
          </cell>
          <cell r="J202">
            <v>800</v>
          </cell>
        </row>
        <row r="203">
          <cell r="C203" t="str">
            <v>1Z.62.0206.1.2.2.00.1</v>
          </cell>
          <cell r="D203" t="str">
            <v>แหลมฉบัง</v>
          </cell>
          <cell r="E203">
            <v>2562</v>
          </cell>
          <cell r="F203" t="str">
            <v>โครงการวางท่อสถานีผลิตน้ำไร่หนึ่ง - อุโมงค์กลับรถชุมชนหนองหว้า ซอย 7 อำเภอศรีราชา จังหวัดชลบุรี</v>
          </cell>
          <cell r="G203">
            <v>40468000</v>
          </cell>
          <cell r="H203">
            <v>800</v>
          </cell>
          <cell r="J203">
            <v>800</v>
          </cell>
        </row>
        <row r="204">
          <cell r="C204" t="str">
            <v>1Z.59.1328.1.2.2.00.2</v>
          </cell>
          <cell r="D204" t="str">
            <v>อรัญประเทศ</v>
          </cell>
          <cell r="E204">
            <v>2559</v>
          </cell>
          <cell r="F204" t="str">
            <v>ชุมชน กม.2  ต.อรัญประเทศ  อ.อรัญประเทศ  จ.สระแก้ว</v>
          </cell>
          <cell r="G204">
            <v>220000</v>
          </cell>
          <cell r="H204">
            <v>15</v>
          </cell>
          <cell r="I204">
            <v>37</v>
          </cell>
          <cell r="J204">
            <v>-22</v>
          </cell>
          <cell r="K204" t="str">
            <v>CP</v>
          </cell>
        </row>
        <row r="205">
          <cell r="C205" t="str">
            <v>1Z.59.1281.1.2.2.00.2</v>
          </cell>
          <cell r="D205" t="str">
            <v>อรัญประเทศ</v>
          </cell>
          <cell r="E205">
            <v>2559</v>
          </cell>
          <cell r="F205" t="str">
            <v>ชุมชนทางหลวงชนบทหมายเลข สก.20149 ตอนแยกทาง ท.33 บ้านหันทราย ต.บ้านด่าน อ.อรัญประเทศ จ.สระแก้ว</v>
          </cell>
          <cell r="G205">
            <v>2378000</v>
          </cell>
          <cell r="H205">
            <v>180</v>
          </cell>
          <cell r="I205">
            <v>62</v>
          </cell>
          <cell r="J205">
            <v>118</v>
          </cell>
        </row>
        <row r="206">
          <cell r="C206" t="str">
            <v>1Z.59.1340.1.2.2.00.2</v>
          </cell>
          <cell r="D206" t="str">
            <v>อรัญประเทศ</v>
          </cell>
          <cell r="E206">
            <v>2559</v>
          </cell>
          <cell r="F206" t="str">
            <v>ซอยข้างศาลาชุมชน ถึงซอยปฏิบัติธรรม ม.9  ต.ฟากห้วย  อ.อรัญประเทศ  จ.สระแก้ว</v>
          </cell>
          <cell r="G206">
            <v>1114000</v>
          </cell>
          <cell r="H206">
            <v>50</v>
          </cell>
          <cell r="I206">
            <v>47</v>
          </cell>
          <cell r="J206">
            <v>3</v>
          </cell>
        </row>
        <row r="207">
          <cell r="C207" t="str">
            <v>1Z.59.1336.1.2.2.00.2</v>
          </cell>
          <cell r="D207" t="str">
            <v>อรัญประเทศ</v>
          </cell>
          <cell r="E207">
            <v>2559</v>
          </cell>
          <cell r="F207" t="str">
            <v>ซอยบัวหลวง ม.7  ต.ฟากห้วย  อ.อรัญประเทศ  จ.สระแก้ว</v>
          </cell>
          <cell r="G207">
            <v>1006000</v>
          </cell>
          <cell r="H207">
            <v>50</v>
          </cell>
          <cell r="I207">
            <v>47</v>
          </cell>
          <cell r="J207">
            <v>3</v>
          </cell>
        </row>
        <row r="208">
          <cell r="C208" t="str">
            <v>1Z.59.1279.1.2.2.00.2</v>
          </cell>
          <cell r="D208" t="str">
            <v>อรัญประเทศ</v>
          </cell>
          <cell r="E208">
            <v>2559</v>
          </cell>
          <cell r="F208" t="str">
            <v>ทางเข้าดงงู ต.ป่าไร่ อ.อรัญประเทศ จ.สระแก้ว</v>
          </cell>
          <cell r="G208">
            <v>342000</v>
          </cell>
          <cell r="H208">
            <v>30</v>
          </cell>
          <cell r="I208">
            <v>24</v>
          </cell>
          <cell r="J208">
            <v>6</v>
          </cell>
        </row>
        <row r="209">
          <cell r="C209" t="str">
            <v>1Z.59.0727.1.2.2.00.1</v>
          </cell>
          <cell r="D209" t="str">
            <v>อรัญประเทศ</v>
          </cell>
          <cell r="E209">
            <v>2559</v>
          </cell>
          <cell r="F209" t="str">
            <v>ทางหลวงหมายเลข 3067 (อรัญประเทศ-คลองหาด) ทางเข้าเทศบาลฟากห้วย-หน่วยเฉพาะกิจทหารพรานที่ 12 ต.ฟากห้วย อ.อรัญประเทศ จ.สระแก้ว</v>
          </cell>
          <cell r="G209">
            <v>8003500</v>
          </cell>
          <cell r="H209">
            <v>200</v>
          </cell>
          <cell r="I209">
            <v>61</v>
          </cell>
          <cell r="J209">
            <v>139</v>
          </cell>
        </row>
        <row r="210">
          <cell r="C210" t="str">
            <v>1Z.59.1342.1.2.2.00.2</v>
          </cell>
          <cell r="D210" t="str">
            <v>อรัญประเทศ</v>
          </cell>
          <cell r="E210">
            <v>2559</v>
          </cell>
          <cell r="F210" t="str">
            <v>บ้านจารย์จู  ม.10  ต.ท่าข้าม  อ.อรัญประเทศ  จ.สระแก้ว</v>
          </cell>
          <cell r="G210">
            <v>822000</v>
          </cell>
          <cell r="H210">
            <v>35</v>
          </cell>
          <cell r="I210">
            <v>15</v>
          </cell>
          <cell r="J210">
            <v>20</v>
          </cell>
        </row>
        <row r="211">
          <cell r="C211" t="str">
            <v>1Z.59.1347.1.2.2.00.2</v>
          </cell>
          <cell r="D211" t="str">
            <v>อรัญประเทศ</v>
          </cell>
          <cell r="E211">
            <v>2559</v>
          </cell>
          <cell r="F211" t="str">
            <v>บ้านวังมน ม.3  ถึงบ้านโคกสะแบง ม.5  ต.ท่าข้าม  อ.อรัญประเทศ  จ.สระแก้ว</v>
          </cell>
          <cell r="G211">
            <v>2120000</v>
          </cell>
          <cell r="H211">
            <v>85</v>
          </cell>
          <cell r="I211">
            <v>63</v>
          </cell>
          <cell r="J211">
            <v>22</v>
          </cell>
        </row>
        <row r="212">
          <cell r="C212" t="str">
            <v>1Z.59.1280.1.2.2.00.2</v>
          </cell>
          <cell r="D212" t="str">
            <v>อรัญประเทศ</v>
          </cell>
          <cell r="E212">
            <v>2559</v>
          </cell>
          <cell r="F212" t="str">
            <v>หนองเทา ซอย 9 ต.บ้านใหม่หนองไทร อ.อรัญประเทศ จ.สระแก้ว</v>
          </cell>
          <cell r="G212">
            <v>396000</v>
          </cell>
          <cell r="H212">
            <v>30</v>
          </cell>
          <cell r="I212">
            <v>10</v>
          </cell>
          <cell r="J212">
            <v>20</v>
          </cell>
        </row>
        <row r="213">
          <cell r="C213" t="str">
            <v>1Z.60.1049.1.2.2.00.3</v>
          </cell>
          <cell r="D213" t="str">
            <v>อรัญประเทศ</v>
          </cell>
          <cell r="E213">
            <v>2560</v>
          </cell>
          <cell r="F213" t="str">
            <v>หลังโรงเลื่อยซอย 2  ถนนธนะวิถี  ต.บ้านใหม่หนองไทร  อ.อรัญประเทศ  จ.สระแก้ว</v>
          </cell>
          <cell r="G213">
            <v>287000</v>
          </cell>
          <cell r="H213">
            <v>20</v>
          </cell>
          <cell r="I213">
            <v>2</v>
          </cell>
          <cell r="J213">
            <v>18</v>
          </cell>
        </row>
        <row r="214">
          <cell r="C214" t="str">
            <v>1Z.61.0345.1.2.2.00.1</v>
          </cell>
          <cell r="D214" t="str">
            <v>อรัญประเทศ</v>
          </cell>
          <cell r="E214">
            <v>2561</v>
          </cell>
          <cell r="F214" t="str">
            <v>โครงการวางท่อขยายเขตจำหน่ายน้ำเพื่อรองรับเขตเศรษฐกิจพิเศษชายแดน ให้พื้นที่อำเภออรัญประเทศ ตำบลบ้านด่าน อำเภออรัญประเทศ จังหวัดสระแก้ว</v>
          </cell>
          <cell r="G214">
            <v>29700000</v>
          </cell>
          <cell r="H214">
            <v>1200</v>
          </cell>
          <cell r="J214">
            <v>1200</v>
          </cell>
        </row>
        <row r="215">
          <cell r="C215" t="str">
            <v>1Z.62.0223.1.2.2.00.1</v>
          </cell>
          <cell r="D215" t="str">
            <v>อรัญประเทศ</v>
          </cell>
          <cell r="E215">
            <v>2562</v>
          </cell>
          <cell r="F215" t="str">
            <v>บ้านโคกสะพานขาว หมู่ 1 ถึงทางหลวงหมายเลข 3397 ตำบลป่าไร่ อำเภออรัญประเทศ จังหวัดสระแก้ว</v>
          </cell>
          <cell r="G215">
            <v>3800000</v>
          </cell>
          <cell r="H215">
            <v>100</v>
          </cell>
          <cell r="J215">
            <v>100</v>
          </cell>
        </row>
        <row r="216">
          <cell r="C216" t="str">
            <v>1Z.62.0218.1.2.2.00.1</v>
          </cell>
          <cell r="D216" t="str">
            <v>อรัญประเทศ</v>
          </cell>
          <cell r="E216">
            <v>2562</v>
          </cell>
          <cell r="F216" t="str">
            <v>บ้านหนองเทา ซอย 4 หมู่ 3 ตำบลบ้านใหม่หนองไทร อำเภออรัญประเทศ จังหวัดสระแก้ว</v>
          </cell>
          <cell r="G216">
            <v>367000</v>
          </cell>
          <cell r="H216">
            <v>10</v>
          </cell>
          <cell r="J216">
            <v>10</v>
          </cell>
        </row>
        <row r="217">
          <cell r="C217" t="str">
            <v>1Z.59.1694.1.2.2.00.2</v>
          </cell>
          <cell r="D217" t="str">
            <v>คลองหลวง</v>
          </cell>
          <cell r="E217">
            <v>2559</v>
          </cell>
          <cell r="F217" t="str">
            <v>ซอยบงกช 1 ต.คลองสอง อ.คลองหลวง  จ.ปทุมธานี</v>
          </cell>
          <cell r="G217">
            <v>2429000</v>
          </cell>
          <cell r="H217">
            <v>26</v>
          </cell>
          <cell r="I217">
            <v>11</v>
          </cell>
          <cell r="J217">
            <v>15</v>
          </cell>
        </row>
        <row r="218">
          <cell r="C218" t="str">
            <v>1Z.59.1693.1.2.2.00.2</v>
          </cell>
          <cell r="D218" t="str">
            <v>คลองหลวง</v>
          </cell>
          <cell r="E218">
            <v>2559</v>
          </cell>
          <cell r="F218" t="str">
            <v>ซอยบงกช 2 ต.คลองสอง อ.คลองหลวง  จ.ปทุมธานี</v>
          </cell>
          <cell r="G218">
            <v>2032000</v>
          </cell>
          <cell r="H218">
            <v>65</v>
          </cell>
          <cell r="I218">
            <v>10</v>
          </cell>
          <cell r="J218">
            <v>55</v>
          </cell>
        </row>
        <row r="219">
          <cell r="C219" t="str">
            <v>1Z.61.0320.1.2.2.00.1</v>
          </cell>
          <cell r="D219" t="str">
            <v>คลองหลวง</v>
          </cell>
          <cell r="E219">
            <v>2561</v>
          </cell>
          <cell r="F219" t="str">
            <v>คลองสี่ฝั่งตะวันออก ซอย 21 ต.คลองสี่ อ.คลองหลวง จ.ปทุมธานี</v>
          </cell>
          <cell r="G219">
            <v>1365200</v>
          </cell>
          <cell r="H219">
            <v>45</v>
          </cell>
          <cell r="I219">
            <v>0</v>
          </cell>
          <cell r="J219">
            <v>45</v>
          </cell>
        </row>
        <row r="220">
          <cell r="C220" t="str">
            <v>1Z.61.0315.1.2.2.00.1</v>
          </cell>
          <cell r="D220" t="str">
            <v>คลองหลวง</v>
          </cell>
          <cell r="E220">
            <v>2561</v>
          </cell>
          <cell r="F220" t="str">
            <v>คลองสี่ฝั่งตะวันออก ซอย 22 ต.คลองสี่ อ.คลองหลวง จ.ปทุมธานี</v>
          </cell>
          <cell r="G220">
            <v>455400</v>
          </cell>
          <cell r="H220">
            <v>25</v>
          </cell>
          <cell r="I220">
            <v>3</v>
          </cell>
          <cell r="J220">
            <v>22</v>
          </cell>
        </row>
        <row r="221">
          <cell r="C221" t="str">
            <v>1Z.61.0317.1.2.2.00.1</v>
          </cell>
          <cell r="D221" t="str">
            <v>คลองหลวง</v>
          </cell>
          <cell r="E221">
            <v>2561</v>
          </cell>
          <cell r="F221" t="str">
            <v>คลองสี่ฝั่งตะวันออก ซอย 23 ต.คลองสี่ อ.คลองหลวง จ.ปทุมธานี</v>
          </cell>
          <cell r="G221">
            <v>1137500</v>
          </cell>
          <cell r="H221">
            <v>54</v>
          </cell>
          <cell r="I221">
            <v>0</v>
          </cell>
          <cell r="J221">
            <v>54</v>
          </cell>
        </row>
        <row r="222">
          <cell r="C222" t="str">
            <v>1Z.61.0319.1.2.2.00.1</v>
          </cell>
          <cell r="D222" t="str">
            <v>คลองหลวง</v>
          </cell>
          <cell r="E222">
            <v>2561</v>
          </cell>
          <cell r="F222" t="str">
            <v>ซอยบงกช 42 ต.คลองสอง อ.คลองหลวง จ.ปทุมธานี</v>
          </cell>
          <cell r="G222">
            <v>1307800</v>
          </cell>
          <cell r="H222">
            <v>54</v>
          </cell>
          <cell r="I222">
            <v>16</v>
          </cell>
          <cell r="J222">
            <v>38</v>
          </cell>
        </row>
        <row r="223">
          <cell r="C223" t="str">
            <v>1Z.61.0309.1.2.2.00.1</v>
          </cell>
          <cell r="D223" t="str">
            <v>คลองหลวง</v>
          </cell>
          <cell r="E223">
            <v>2561</v>
          </cell>
          <cell r="F223" t="str">
            <v>ซอยมั่งคั่ง ต.คลองเจ็ด อ.คลองหลวง จ.ปทุมธานี</v>
          </cell>
          <cell r="G223">
            <v>648400</v>
          </cell>
          <cell r="H223">
            <v>47</v>
          </cell>
          <cell r="I223">
            <v>0</v>
          </cell>
          <cell r="J223">
            <v>47</v>
          </cell>
        </row>
        <row r="224">
          <cell r="C224" t="str">
            <v>1Z.59.1635.1.2.2.00.2</v>
          </cell>
          <cell r="D224" t="str">
            <v>ชัยบาดาล</v>
          </cell>
          <cell r="E224">
            <v>2559</v>
          </cell>
          <cell r="F224" t="str">
            <v xml:space="preserve"> ม.8 ต.ลำนารายณ์ อ.ชัยบาดาล จ.ลพบุรี</v>
          </cell>
          <cell r="G224">
            <v>440000</v>
          </cell>
          <cell r="H224">
            <v>25</v>
          </cell>
          <cell r="I224">
            <v>12</v>
          </cell>
          <cell r="J224">
            <v>13</v>
          </cell>
        </row>
        <row r="225">
          <cell r="C225" t="str">
            <v>1Z.59.1690.1.2.2.00.2</v>
          </cell>
          <cell r="D225" t="str">
            <v>ชัยบาดาล</v>
          </cell>
          <cell r="E225">
            <v>2559</v>
          </cell>
          <cell r="F225" t="str">
            <v>แยกศูนย์บริการอีซูซุ - ครัวเจ๊น้อย ต.นิคมลำนารายณ์  อ.ชัยบาดาล จ.ลพบุรี</v>
          </cell>
          <cell r="G225">
            <v>1280000</v>
          </cell>
          <cell r="H225">
            <v>75</v>
          </cell>
          <cell r="I225">
            <v>29</v>
          </cell>
          <cell r="J225">
            <v>46</v>
          </cell>
        </row>
        <row r="226">
          <cell r="C226" t="str">
            <v>1Z.59.1640.1.2.2.00.2</v>
          </cell>
          <cell r="D226" t="str">
            <v>ชัยบาดาล</v>
          </cell>
          <cell r="E226">
            <v>2559</v>
          </cell>
          <cell r="F226" t="str">
            <v>แยกศูนย์บริการอีซูซุ - บ้านใหม่สามัคคี อ.ชัยบาดาล จ.ลพบุรี</v>
          </cell>
          <cell r="G226">
            <v>3960000</v>
          </cell>
          <cell r="H226">
            <v>200</v>
          </cell>
          <cell r="I226">
            <v>41</v>
          </cell>
          <cell r="J226">
            <v>159</v>
          </cell>
        </row>
        <row r="227">
          <cell r="C227" t="str">
            <v>1Z.59.1633.1.2.2.00.2</v>
          </cell>
          <cell r="D227" t="str">
            <v>ชัยบาดาล</v>
          </cell>
          <cell r="E227">
            <v>2559</v>
          </cell>
          <cell r="F227" t="str">
            <v>วัดป่าโพธิ์ทอง ต.โคกเจริญ อ.โคกเจริญ จ.ลพบุรี</v>
          </cell>
          <cell r="G227">
            <v>800000</v>
          </cell>
          <cell r="H227">
            <v>50</v>
          </cell>
          <cell r="I227">
            <v>30</v>
          </cell>
          <cell r="J227">
            <v>20</v>
          </cell>
        </row>
        <row r="228">
          <cell r="C228" t="str">
            <v>1Z.59.0767.1.2.2.00.1</v>
          </cell>
          <cell r="D228" t="str">
            <v>ชัยบาดาล</v>
          </cell>
          <cell r="E228">
            <v>2559</v>
          </cell>
          <cell r="F228" t="str">
            <v>สถานีอนามัยโคกแสมสาร - ม.6 ต.โคกแสมสาร อ.โคกเจริญ จ.ลพบุรี</v>
          </cell>
          <cell r="G228">
            <v>3538800</v>
          </cell>
          <cell r="H228">
            <v>100</v>
          </cell>
          <cell r="I228">
            <v>8</v>
          </cell>
          <cell r="J228">
            <v>92</v>
          </cell>
        </row>
        <row r="229">
          <cell r="C229" t="str">
            <v>1Z.59.0761.1.2.2.00.1</v>
          </cell>
          <cell r="D229" t="str">
            <v>ชัยบาดาล</v>
          </cell>
          <cell r="E229">
            <v>2559</v>
          </cell>
          <cell r="F229" t="str">
            <v>สี่แยกม่วงค่อม - สะพานตลาดปลา ต.เขาแหลม อ.ชัยบาดาล จ.ลพบุรี</v>
          </cell>
          <cell r="G229">
            <v>6881000</v>
          </cell>
          <cell r="H229">
            <v>300</v>
          </cell>
          <cell r="I229">
            <v>144</v>
          </cell>
          <cell r="J229">
            <v>156</v>
          </cell>
        </row>
        <row r="230">
          <cell r="C230" t="str">
            <v>1Z.59.1691.1.2.2.00.2</v>
          </cell>
          <cell r="D230" t="str">
            <v>ชัยบาดาล</v>
          </cell>
          <cell r="E230">
            <v>2559</v>
          </cell>
          <cell r="F230" t="str">
            <v>หมู่ 1 ต.ห้วยหิน อ.ชัยบาดาล จ.ลพบุรี</v>
          </cell>
          <cell r="G230">
            <v>350000</v>
          </cell>
          <cell r="H230">
            <v>20</v>
          </cell>
          <cell r="I230">
            <v>28</v>
          </cell>
          <cell r="J230">
            <v>-8</v>
          </cell>
          <cell r="K230" t="str">
            <v>CP</v>
          </cell>
        </row>
        <row r="231">
          <cell r="C231" t="str">
            <v>1Z.59.1686.1.2.2.00.2</v>
          </cell>
          <cell r="D231" t="str">
            <v>ชัยบาดาล</v>
          </cell>
          <cell r="E231">
            <v>2559</v>
          </cell>
          <cell r="F231" t="str">
            <v>หมู่บ้านราชภัฏเทพสตรี ต.ชัยนารายณ์  อ.ชัยบาดาล จ.ลพบุรี</v>
          </cell>
          <cell r="G231">
            <v>200000</v>
          </cell>
          <cell r="H231">
            <v>30</v>
          </cell>
          <cell r="I231">
            <v>20</v>
          </cell>
          <cell r="J231">
            <v>10</v>
          </cell>
        </row>
        <row r="232">
          <cell r="C232" t="str">
            <v>1Z.59.1639.1.2.2.00.2</v>
          </cell>
          <cell r="D232" t="str">
            <v>ชุมพวง</v>
          </cell>
          <cell r="E232">
            <v>2559</v>
          </cell>
          <cell r="F232" t="str">
            <v>บ้านชุมพวงธารทอง ม.14 ต.ชุมพวง อ.ชุมพวง จ.นครราชสีมา</v>
          </cell>
          <cell r="G232">
            <v>615000</v>
          </cell>
          <cell r="H232">
            <v>50</v>
          </cell>
          <cell r="I232">
            <v>29</v>
          </cell>
          <cell r="J232">
            <v>21</v>
          </cell>
        </row>
        <row r="233">
          <cell r="C233" t="str">
            <v>1Z.59.1681.1.2.2.00.2</v>
          </cell>
          <cell r="D233" t="str">
            <v>โชคชัย</v>
          </cell>
          <cell r="E233">
            <v>2559</v>
          </cell>
          <cell r="F233" t="str">
            <v>บ้านหนองเสาเดียว ต.ท่าอ่าง อ.โชคชัย จ.นครราชสีมา</v>
          </cell>
          <cell r="G233">
            <v>4000000</v>
          </cell>
          <cell r="H233">
            <v>500</v>
          </cell>
          <cell r="I233">
            <v>194</v>
          </cell>
          <cell r="J233">
            <v>306</v>
          </cell>
        </row>
        <row r="234">
          <cell r="C234" t="str">
            <v>1Z.59.1680.1.2.2.00.2</v>
          </cell>
          <cell r="D234" t="str">
            <v>โชคชัย</v>
          </cell>
          <cell r="E234">
            <v>2559</v>
          </cell>
          <cell r="F234" t="str">
            <v>บ้านใหม่หนองบอน ต.ด่านเกวียน อ.โชคชัย จ.นครราชสีมา</v>
          </cell>
          <cell r="G234">
            <v>8000000</v>
          </cell>
          <cell r="H234">
            <v>1000</v>
          </cell>
          <cell r="I234">
            <v>122</v>
          </cell>
          <cell r="J234">
            <v>878</v>
          </cell>
        </row>
        <row r="235">
          <cell r="C235" t="str">
            <v>1Z.59.1646.1.2.2.00.2</v>
          </cell>
          <cell r="D235" t="str">
            <v>ด่านขุนทด</v>
          </cell>
          <cell r="E235">
            <v>2559</v>
          </cell>
          <cell r="F235" t="str">
            <v>บ้านเก่า ม.1, ม.12 ต.บ้านเก่า อ.ด่านขุนทด จ.นครราชสีมา</v>
          </cell>
          <cell r="G235">
            <v>2200000</v>
          </cell>
          <cell r="H235">
            <v>300</v>
          </cell>
          <cell r="I235">
            <v>52</v>
          </cell>
          <cell r="J235">
            <v>248</v>
          </cell>
        </row>
        <row r="236">
          <cell r="C236" t="str">
            <v>1Z.59.1648.1.2.2.00.2</v>
          </cell>
          <cell r="D236" t="str">
            <v>ด่านขุนทด</v>
          </cell>
          <cell r="E236">
            <v>2559</v>
          </cell>
          <cell r="F236" t="str">
            <v>บ้านเก่า ม.7 ต.บ้านเก่า อ.ด่านขุนทด จ.นครราชสีมา</v>
          </cell>
          <cell r="G236">
            <v>1300000</v>
          </cell>
          <cell r="H236">
            <v>150</v>
          </cell>
          <cell r="I236">
            <v>47</v>
          </cell>
          <cell r="J236">
            <v>103</v>
          </cell>
        </row>
        <row r="237">
          <cell r="C237" t="str">
            <v>1Z.59.1647.1.2.2.00.2</v>
          </cell>
          <cell r="D237" t="str">
            <v>ด่านขุนทด</v>
          </cell>
          <cell r="E237">
            <v>2559</v>
          </cell>
          <cell r="F237" t="str">
            <v>บ้านมาบกราด ม.4 ต.พันชนะ อ.ด่านขุนทด จ.นครราชสีมา</v>
          </cell>
          <cell r="G237">
            <v>3345000</v>
          </cell>
          <cell r="H237">
            <v>400</v>
          </cell>
          <cell r="I237">
            <v>133</v>
          </cell>
          <cell r="J237">
            <v>267</v>
          </cell>
        </row>
        <row r="238">
          <cell r="C238" t="str">
            <v>1Z.62.0307.1.2.2.00.1</v>
          </cell>
          <cell r="D238" t="str">
            <v>ด่านขุนทด</v>
          </cell>
          <cell r="E238">
            <v>2562</v>
          </cell>
          <cell r="F238" t="str">
            <v>บ.กุดม่วง ม.7 ต.ตะเคียน อ.ด่านขุนทด จ.นครราชสีมา</v>
          </cell>
          <cell r="G238">
            <v>1500000</v>
          </cell>
          <cell r="H238">
            <v>80</v>
          </cell>
          <cell r="I238">
            <v>3</v>
          </cell>
          <cell r="J238">
            <v>77</v>
          </cell>
        </row>
        <row r="239">
          <cell r="C239" t="str">
            <v>1Z.62.0312.1.2.2.00.1</v>
          </cell>
          <cell r="D239" t="str">
            <v>ด่านขุนทด</v>
          </cell>
          <cell r="E239">
            <v>2562</v>
          </cell>
          <cell r="F239" t="str">
            <v>บ.จะบู ม.9 ต.หนองบัวตะเกียด อ.ด่านขุนทด จ.นครราชสีมา</v>
          </cell>
          <cell r="G239">
            <v>3300000</v>
          </cell>
          <cell r="H239">
            <v>170</v>
          </cell>
          <cell r="I239">
            <v>143</v>
          </cell>
          <cell r="J239">
            <v>27</v>
          </cell>
        </row>
        <row r="240">
          <cell r="C240" t="str">
            <v>1Z.62.0301.1.2.2.00.1</v>
          </cell>
          <cell r="D240" t="str">
            <v>ด่านขุนทด</v>
          </cell>
          <cell r="E240">
            <v>2562</v>
          </cell>
          <cell r="F240" t="str">
            <v>บ.ดอนตะหนินน้อย ม.10 ต.สระจรเข้ อ.ด่านขุนทด จ.นครราชสีมา</v>
          </cell>
          <cell r="G240">
            <v>1160000</v>
          </cell>
          <cell r="H240">
            <v>70</v>
          </cell>
          <cell r="I240">
            <v>13</v>
          </cell>
          <cell r="J240">
            <v>57</v>
          </cell>
        </row>
        <row r="241">
          <cell r="C241" t="str">
            <v>1Z.62.0304.1.2.2.00.1</v>
          </cell>
          <cell r="D241" t="str">
            <v>ด่านขุนทด</v>
          </cell>
          <cell r="E241">
            <v>2562</v>
          </cell>
          <cell r="F241" t="str">
            <v>บ.ถนนหักใหญ่ ม.1 ต.กุดพิมาณ อ.ด่านขุนทด จ.นครราชสีมา</v>
          </cell>
          <cell r="G241">
            <v>2700000</v>
          </cell>
          <cell r="H241">
            <v>150</v>
          </cell>
          <cell r="I241">
            <v>21</v>
          </cell>
          <cell r="J241">
            <v>129</v>
          </cell>
        </row>
        <row r="242">
          <cell r="C242" t="str">
            <v>1Z.62.0295.1.2.2.00.1</v>
          </cell>
          <cell r="D242" t="str">
            <v>ด่านขุนทด</v>
          </cell>
          <cell r="E242">
            <v>2562</v>
          </cell>
          <cell r="F242" t="str">
            <v>บ.โนนสะอาด ม.11 บ.โนนเจริญ ม.15 ต.กุดพิมาณ อ.ด่านขุนทด จ.นครราชสีมา</v>
          </cell>
          <cell r="G242">
            <v>2700000</v>
          </cell>
          <cell r="H242">
            <v>220</v>
          </cell>
          <cell r="I242">
            <v>75</v>
          </cell>
          <cell r="J242">
            <v>145</v>
          </cell>
        </row>
        <row r="243">
          <cell r="C243" t="str">
            <v>1Z.62.0290.1.2.2.00.1</v>
          </cell>
          <cell r="D243" t="str">
            <v>ด่านขุนทด</v>
          </cell>
          <cell r="E243">
            <v>2562</v>
          </cell>
          <cell r="F243" t="str">
            <v>บ.แปรง ม.11 บ.แปรงใหม่พัฒนา ม.4 ต.บ้านแปรง อ.ด่านขุนทด จ.นครราชสีมา</v>
          </cell>
          <cell r="G243">
            <v>2200000</v>
          </cell>
          <cell r="H243">
            <v>200</v>
          </cell>
          <cell r="I243">
            <v>132</v>
          </cell>
          <cell r="J243">
            <v>68</v>
          </cell>
        </row>
        <row r="244">
          <cell r="C244" t="str">
            <v>1Z.62.0309.1.2.2.00.1</v>
          </cell>
          <cell r="D244" t="str">
            <v>ด่านขุนทด</v>
          </cell>
          <cell r="E244">
            <v>2562</v>
          </cell>
          <cell r="F244" t="str">
            <v>บ.ห้วยใหญ่ ม.4 ต.หนองบัวตะเกียด อ.ด่านขุนทด จ.นครราชสีมา</v>
          </cell>
          <cell r="G244">
            <v>1900000</v>
          </cell>
          <cell r="H244">
            <v>100</v>
          </cell>
          <cell r="I244">
            <v>3</v>
          </cell>
          <cell r="J244">
            <v>97</v>
          </cell>
        </row>
        <row r="245">
          <cell r="C245" t="str">
            <v>1Z.59.1676.1.2.2.00.2</v>
          </cell>
          <cell r="D245" t="str">
            <v>ท่าเรือ</v>
          </cell>
          <cell r="E245">
            <v>2559</v>
          </cell>
          <cell r="F245" t="str">
            <v>ซอยผู้ใหญ่สำรวย  ทองเกศ ม.11  ต.บ้านยาง อ. เสาไห้ จ.สระบุรี</v>
          </cell>
          <cell r="G245">
            <v>98000</v>
          </cell>
          <cell r="H245">
            <v>10</v>
          </cell>
          <cell r="I245">
            <v>5</v>
          </cell>
          <cell r="J245">
            <v>5</v>
          </cell>
        </row>
        <row r="246">
          <cell r="C246" t="str">
            <v>1Z.59.0765.1.2.2.00.1</v>
          </cell>
          <cell r="D246" t="str">
            <v>ท่าเรือ</v>
          </cell>
          <cell r="E246">
            <v>2559</v>
          </cell>
          <cell r="F246" t="str">
            <v>ทางหลวงหมายเลข 33 กม.ที่ 20+645+21+620 (ขวาทาง) ถึงจุดดันท่อลอดทางรถไฟ ต.ภาชี อ.ภาชี จ.พระนครศรีอยุธยา</v>
          </cell>
          <cell r="G246">
            <v>1769400</v>
          </cell>
          <cell r="H246">
            <v>50</v>
          </cell>
          <cell r="I246">
            <v>15</v>
          </cell>
          <cell r="J246">
            <v>35</v>
          </cell>
        </row>
        <row r="247">
          <cell r="C247" t="str">
            <v>1Z.59.1695.1.2.2.00.2</v>
          </cell>
          <cell r="D247" t="str">
            <v>ธัญบุรี</v>
          </cell>
          <cell r="E247">
            <v>2559</v>
          </cell>
          <cell r="F247" t="str">
            <v xml:space="preserve">ที่ดินจัดสรร บริษัท บางกอกกรีนแลนด์ จำกัด ม.3 บ้านคลองซอย 11 ต.บึงทองหลาง อ.ลำลูกกา จ.ปทุมธานี </v>
          </cell>
          <cell r="G247">
            <v>680000</v>
          </cell>
          <cell r="H247">
            <v>4</v>
          </cell>
          <cell r="I247">
            <v>4</v>
          </cell>
          <cell r="J247">
            <v>0</v>
          </cell>
        </row>
        <row r="248">
          <cell r="C248" t="str">
            <v>1Z.59.0764.1.2.2.00.1</v>
          </cell>
          <cell r="D248" t="str">
            <v>นครนายก</v>
          </cell>
          <cell r="E248">
            <v>2559</v>
          </cell>
          <cell r="F248" t="str">
            <v>สะพานคลองคล้อ - บ้านบุหย่อง ต.เขาพระ อ.เมือง จ.นครนายก</v>
          </cell>
          <cell r="G248">
            <v>1288700</v>
          </cell>
          <cell r="H248">
            <v>30</v>
          </cell>
          <cell r="I248">
            <v>12</v>
          </cell>
          <cell r="J248">
            <v>18</v>
          </cell>
        </row>
        <row r="249">
          <cell r="C249" t="str">
            <v>1Z.60.0057.1.2.2.00.1</v>
          </cell>
          <cell r="D249" t="str">
            <v>นครนายก</v>
          </cell>
          <cell r="E249">
            <v>2560</v>
          </cell>
          <cell r="F249" t="str">
            <v>หมู่ 7 บ้านหนองหัวเสือ (ถนนสายดงแขวน-บุ้งเข้) ตำบลโคกกรวด อำเภอปากพลี จังหวัดนครนายก</v>
          </cell>
          <cell r="G249">
            <v>900000</v>
          </cell>
          <cell r="H249">
            <v>50</v>
          </cell>
          <cell r="I249">
            <v>1</v>
          </cell>
          <cell r="J249">
            <v>49</v>
          </cell>
        </row>
        <row r="250">
          <cell r="C250" t="str">
            <v>1Z.61.0302.1.2.2.00.1</v>
          </cell>
          <cell r="D250" t="str">
            <v>นครนายก</v>
          </cell>
          <cell r="E250">
            <v>2561</v>
          </cell>
          <cell r="F250" t="str">
            <v>สี่แยกประชาเกษม–สามแยกสาลิกา (ด้านขวาทาง) ต.สาริกา อ.เมือง จ.นครนายก</v>
          </cell>
          <cell r="G250">
            <v>2418600</v>
          </cell>
          <cell r="H250">
            <v>70</v>
          </cell>
          <cell r="I250">
            <v>5</v>
          </cell>
          <cell r="J250">
            <v>65</v>
          </cell>
        </row>
        <row r="251">
          <cell r="C251" t="str">
            <v>1Z.61.0301.1.2.2.00.1</v>
          </cell>
          <cell r="D251" t="str">
            <v>นครนายก</v>
          </cell>
          <cell r="E251">
            <v>2561</v>
          </cell>
          <cell r="F251" t="str">
            <v>สี่แยกประชาเกษม–สามแยกสาลิกา (ด้านซ้ายทาง) ต.สาริกา อ.เมือง จ.นครนายก</v>
          </cell>
          <cell r="G251">
            <v>2418600</v>
          </cell>
          <cell r="H251">
            <v>70</v>
          </cell>
          <cell r="I251">
            <v>1</v>
          </cell>
          <cell r="J251">
            <v>69</v>
          </cell>
        </row>
        <row r="252">
          <cell r="C252" t="str">
            <v>1Z.62.0280.1.2.2.00.1</v>
          </cell>
          <cell r="D252" t="str">
            <v>นครนายก</v>
          </cell>
          <cell r="E252">
            <v>2562</v>
          </cell>
          <cell r="F252" t="str">
            <v>ซอยข้างอู่ฉลอง ตำบลพรหมณี อำเภอเมือง จังหวัดนครนายก</v>
          </cell>
          <cell r="G252">
            <v>75000</v>
          </cell>
          <cell r="H252">
            <v>10</v>
          </cell>
          <cell r="I252">
            <v>0</v>
          </cell>
          <cell r="J252">
            <v>10</v>
          </cell>
        </row>
        <row r="253">
          <cell r="C253" t="str">
            <v>1Z.59.1632.1.2.2.00.2</v>
          </cell>
          <cell r="D253" t="str">
            <v>นครราชสีมา</v>
          </cell>
          <cell r="E253">
            <v>2559</v>
          </cell>
          <cell r="F253" t="str">
            <v xml:space="preserve"> อบต.หนองยาง ต.หนองยาง อ.เฉลิมพระเกียรติ จ.นครราชสีมา</v>
          </cell>
          <cell r="G253">
            <v>7070000</v>
          </cell>
          <cell r="H253">
            <v>400</v>
          </cell>
          <cell r="I253">
            <v>61</v>
          </cell>
          <cell r="J253">
            <v>339</v>
          </cell>
        </row>
        <row r="254">
          <cell r="C254" t="str">
            <v>1Z.59.1671.1.2.2.00.2</v>
          </cell>
          <cell r="D254" t="str">
            <v>นครราชสีมา</v>
          </cell>
          <cell r="E254">
            <v>2559</v>
          </cell>
          <cell r="F254" t="str">
            <v>บ้านตลาด ม.1 และ ม.2 ต.ตลาด อ.เมือง จ.นครราชสีมา</v>
          </cell>
          <cell r="G254">
            <v>4150000</v>
          </cell>
          <cell r="H254">
            <v>600</v>
          </cell>
          <cell r="I254">
            <v>199</v>
          </cell>
          <cell r="J254">
            <v>401</v>
          </cell>
        </row>
        <row r="255">
          <cell r="C255" t="str">
            <v>1Z.59.1628.1.2.2.00.2</v>
          </cell>
          <cell r="D255" t="str">
            <v>นครราชสีมา</v>
          </cell>
          <cell r="E255">
            <v>2559</v>
          </cell>
          <cell r="F255" t="str">
            <v>หมู่บ้านบึงทับช้าง ม.7 ต.จอหอ อ.เมือง จ.นครราชสีมา</v>
          </cell>
          <cell r="G255">
            <v>2655000</v>
          </cell>
          <cell r="H255">
            <v>200</v>
          </cell>
          <cell r="I255">
            <v>281</v>
          </cell>
          <cell r="J255">
            <v>-81</v>
          </cell>
          <cell r="K255" t="str">
            <v>CP</v>
          </cell>
        </row>
        <row r="256">
          <cell r="C256" t="str">
            <v>1Z.59.1631.1.2.2.00.2</v>
          </cell>
          <cell r="D256" t="str">
            <v>นครราชสีมา</v>
          </cell>
          <cell r="E256">
            <v>2559</v>
          </cell>
          <cell r="F256" t="str">
            <v>อบต.บ้านพระพุทธ ม.7, ม.8, ม.9 ต.พระพุทธ อ.เฉลิมพระเกียรติ จ.นครราชสีมา</v>
          </cell>
          <cell r="G256">
            <v>8420000</v>
          </cell>
          <cell r="H256">
            <v>500</v>
          </cell>
          <cell r="I256">
            <v>57</v>
          </cell>
          <cell r="J256">
            <v>443</v>
          </cell>
        </row>
        <row r="257">
          <cell r="C257" t="str">
            <v>1Z.62.0784.1.2.2.00.1</v>
          </cell>
          <cell r="D257" t="str">
            <v>นครราชสีมา</v>
          </cell>
          <cell r="E257">
            <v>2562</v>
          </cell>
          <cell r="F257" t="str">
            <v>บ้านโนนไม้แดงเหนือ หมู่ 16 ตำบลท่าช้าง อำเภอเฉลิมพระเกียรติ จังหวัดนครราชสีมา</v>
          </cell>
          <cell r="G257">
            <v>1217000</v>
          </cell>
          <cell r="I257">
            <v>0</v>
          </cell>
          <cell r="J257">
            <v>0</v>
          </cell>
        </row>
        <row r="258">
          <cell r="C258" t="str">
            <v>1Z.59.0760.1.2.2.00.1</v>
          </cell>
          <cell r="D258" t="str">
            <v>โนนสูง</v>
          </cell>
          <cell r="E258">
            <v>2559</v>
          </cell>
          <cell r="F258" t="str">
            <v>ม.5, ม.6, ม.7และ ม.8 ต.โตนด อ.โนนสูง จ.นครราชสีมา</v>
          </cell>
          <cell r="G258">
            <v>5603100</v>
          </cell>
          <cell r="H258">
            <v>350</v>
          </cell>
          <cell r="I258">
            <v>92</v>
          </cell>
          <cell r="J258">
            <v>258</v>
          </cell>
        </row>
        <row r="259">
          <cell r="C259" t="str">
            <v>1Z.60.1077.1.2.2.00.3</v>
          </cell>
          <cell r="D259" t="str">
            <v>โนนสูง</v>
          </cell>
          <cell r="E259">
            <v>2560</v>
          </cell>
          <cell r="F259" t="str">
            <v>บ้านดอนม่วง ม.5 ต.ใหม่ อ.โนนสูง จ.นครราชสีมา</v>
          </cell>
          <cell r="G259">
            <v>400000</v>
          </cell>
          <cell r="H259">
            <v>40</v>
          </cell>
          <cell r="I259">
            <v>9</v>
          </cell>
          <cell r="J259">
            <v>31</v>
          </cell>
        </row>
        <row r="260">
          <cell r="C260" t="str">
            <v>1Z.60.0053.1.2.2.00.1</v>
          </cell>
          <cell r="D260" t="str">
            <v>โนนสูง</v>
          </cell>
          <cell r="E260">
            <v>2560</v>
          </cell>
          <cell r="F260" t="str">
            <v>บ้านใหม่ดอนเปล้า หมู่ 15 ตำบลใหม่ อำเภอโนนสูง จังหวัดนครราชสีมา</v>
          </cell>
          <cell r="G260">
            <v>2221000</v>
          </cell>
          <cell r="H260">
            <v>95</v>
          </cell>
          <cell r="I260">
            <v>6</v>
          </cell>
          <cell r="J260">
            <v>89</v>
          </cell>
        </row>
        <row r="261">
          <cell r="C261" t="str">
            <v>1Z.61.0326.1.2.2.00.1</v>
          </cell>
          <cell r="D261" t="str">
            <v>โนนสูง</v>
          </cell>
          <cell r="E261">
            <v>2561</v>
          </cell>
          <cell r="F261" t="str">
            <v>บ้านดอนขวาง ม.8 ต.บิง อ.โนนสูง จ.นครราชสีมา</v>
          </cell>
          <cell r="G261">
            <v>1933500</v>
          </cell>
          <cell r="H261">
            <v>50</v>
          </cell>
          <cell r="I261">
            <v>1</v>
          </cell>
          <cell r="J261">
            <v>49</v>
          </cell>
        </row>
        <row r="262">
          <cell r="C262" t="str">
            <v>1Z.61.0449.1.2.2.00.3</v>
          </cell>
          <cell r="D262" t="str">
            <v>โนนสูง</v>
          </cell>
          <cell r="E262">
            <v>2561</v>
          </cell>
          <cell r="F262" t="str">
            <v>บ้านเพราม หมู่ที่ 4 ต.ใหม่ อ.โนนสูง จ.นครราชสีมา</v>
          </cell>
          <cell r="G262">
            <v>160000</v>
          </cell>
          <cell r="H262">
            <v>20</v>
          </cell>
          <cell r="I262">
            <v>0</v>
          </cell>
          <cell r="J262">
            <v>20</v>
          </cell>
        </row>
        <row r="263">
          <cell r="C263" t="str">
            <v>1Z.62.0306.1.2.2.00.1</v>
          </cell>
          <cell r="D263" t="str">
            <v>โนนสูง</v>
          </cell>
          <cell r="E263">
            <v>2562</v>
          </cell>
          <cell r="F263" t="str">
            <v>ถนนโนนสูง-มิตรภาพ ตำบลโนนสูง อำเภอโนนสูง จังหวัดนครราชสีมา</v>
          </cell>
          <cell r="G263">
            <v>520000</v>
          </cell>
          <cell r="H263">
            <v>30</v>
          </cell>
          <cell r="I263">
            <v>0</v>
          </cell>
          <cell r="J263">
            <v>30</v>
          </cell>
        </row>
        <row r="264">
          <cell r="C264" t="str">
            <v>1Z.62.0285.1.2.2.00.1</v>
          </cell>
          <cell r="D264" t="str">
            <v>โนนสูง</v>
          </cell>
          <cell r="E264">
            <v>2562</v>
          </cell>
          <cell r="F264" t="str">
            <v>บ้านไพลถึงถนนมิตรภาพ ตำบลหลุมข้าว อำเภอโนนสูง จังหวัดนครราชสีมา</v>
          </cell>
          <cell r="G264">
            <v>918000</v>
          </cell>
          <cell r="H264">
            <v>120</v>
          </cell>
          <cell r="I264">
            <v>0</v>
          </cell>
          <cell r="J264">
            <v>120</v>
          </cell>
        </row>
        <row r="265">
          <cell r="C265" t="str">
            <v>1Z.62.0283.1.2.2.00.1</v>
          </cell>
          <cell r="D265" t="str">
            <v>โนนสูง</v>
          </cell>
          <cell r="E265">
            <v>2562</v>
          </cell>
          <cell r="F265" t="str">
            <v>บ้านสี่เหลี่ยม ตำบลใหม่ อำเภอโนนสูง จังหวัดนครราชสีมา</v>
          </cell>
          <cell r="G265">
            <v>633000</v>
          </cell>
          <cell r="H265">
            <v>150</v>
          </cell>
          <cell r="I265">
            <v>0</v>
          </cell>
          <cell r="J265">
            <v>150</v>
          </cell>
        </row>
        <row r="266">
          <cell r="C266" t="str">
            <v>1Z.59.1634.1.2.2.00.2</v>
          </cell>
          <cell r="D266" t="str">
            <v>บ้านหมอ</v>
          </cell>
          <cell r="E266">
            <v>2559</v>
          </cell>
          <cell r="F266" t="str">
            <v>ซอยสถานีอนามัยตลาดน้อย ม.4 ต.ตลาดน้อย อ.บ้านหมอ จ.สระบุรี</v>
          </cell>
          <cell r="G266">
            <v>90000</v>
          </cell>
          <cell r="H266">
            <v>20</v>
          </cell>
          <cell r="I266">
            <v>24</v>
          </cell>
          <cell r="J266">
            <v>-4</v>
          </cell>
          <cell r="K266" t="str">
            <v>CP</v>
          </cell>
        </row>
        <row r="267">
          <cell r="C267" t="str">
            <v>1Z.59.1645.1.2.2.00.2</v>
          </cell>
          <cell r="D267" t="str">
            <v>บ้านหมี่</v>
          </cell>
          <cell r="E267">
            <v>2559</v>
          </cell>
          <cell r="F267" t="str">
            <v>หมู่บ้านหนองแขม ต.หนองแขม อ.โคกสำโรง จ.ลพบุรี</v>
          </cell>
          <cell r="G267">
            <v>7980000</v>
          </cell>
          <cell r="H267">
            <v>500</v>
          </cell>
          <cell r="I267">
            <v>10</v>
          </cell>
          <cell r="J267">
            <v>490</v>
          </cell>
        </row>
        <row r="268">
          <cell r="C268" t="str">
            <v>1Z.59.0756.1.2.2.00.1</v>
          </cell>
          <cell r="D268" t="str">
            <v>บ้านหมี่</v>
          </cell>
          <cell r="E268">
            <v>2559</v>
          </cell>
          <cell r="F268" t="str">
            <v>หมู่บ้านหนองทรายขาว ม.1, ม.2, ม.3, ม.4, ม.5, ม.6 และ ม.7 ต.หนองทรายขาว อ.บ้านหมี่ จ.ลพบุรี</v>
          </cell>
          <cell r="G268">
            <v>6527100</v>
          </cell>
          <cell r="H268">
            <v>400</v>
          </cell>
          <cell r="I268">
            <v>98</v>
          </cell>
          <cell r="J268">
            <v>302</v>
          </cell>
        </row>
        <row r="269">
          <cell r="C269" t="str">
            <v>1Z.62.0298.1.2.2.00.1</v>
          </cell>
          <cell r="D269" t="str">
            <v>บ้านหมี่</v>
          </cell>
          <cell r="E269">
            <v>2562</v>
          </cell>
          <cell r="F269" t="str">
            <v>ซอยข้าง อบต.หนองแขม หมู่ 3 ตำบลหนองแขม อำเภอโคกสำโรง จังหวัดลพบุรี</v>
          </cell>
          <cell r="G269">
            <v>120000</v>
          </cell>
          <cell r="H269">
            <v>13</v>
          </cell>
          <cell r="I269">
            <v>0</v>
          </cell>
          <cell r="J269">
            <v>13</v>
          </cell>
        </row>
        <row r="270">
          <cell r="C270" t="str">
            <v>1Z.62.0305.1.2.2.00.1</v>
          </cell>
          <cell r="D270" t="str">
            <v>บ้านหมี่</v>
          </cell>
          <cell r="E270">
            <v>2562</v>
          </cell>
          <cell r="F270" t="str">
            <v>ซอยข้างวัดหนองไผ่ หมู่ 3 ตำบลหนองแขม อำเภอโคกสำโรง จังหวัดลพบุรี</v>
          </cell>
          <cell r="G270">
            <v>270000</v>
          </cell>
          <cell r="H270">
            <v>20</v>
          </cell>
          <cell r="I270">
            <v>0</v>
          </cell>
          <cell r="J270">
            <v>20</v>
          </cell>
        </row>
        <row r="271">
          <cell r="C271" t="str">
            <v>1Z.62.0288.1.2.2.00.1</v>
          </cell>
          <cell r="D271" t="str">
            <v>บ้านหมี่</v>
          </cell>
          <cell r="E271">
            <v>2562</v>
          </cell>
          <cell r="F271" t="str">
            <v>ซอยบ้านผู้ใหญ่ หมู่ 4 ตำบลหนองแขม อำเภอโคกสำโรง จังหวัดลพบุรี</v>
          </cell>
          <cell r="G271">
            <v>190000</v>
          </cell>
          <cell r="H271">
            <v>28</v>
          </cell>
          <cell r="I271">
            <v>0</v>
          </cell>
          <cell r="J271">
            <v>28</v>
          </cell>
        </row>
        <row r="272">
          <cell r="C272" t="str">
            <v>1Z.62.0310.1.2.2.00.1</v>
          </cell>
          <cell r="D272" t="str">
            <v>บ้านหมี่</v>
          </cell>
          <cell r="E272">
            <v>2562</v>
          </cell>
          <cell r="F272" t="str">
            <v>ซอยลานตาชั่ง หมู่ 1 ตำบลเพนียด อำเภอโคกสำโรง จังหวัดลพบุรี</v>
          </cell>
          <cell r="G272">
            <v>490000</v>
          </cell>
          <cell r="H272">
            <v>35</v>
          </cell>
          <cell r="I272">
            <v>0</v>
          </cell>
          <cell r="J272">
            <v>35</v>
          </cell>
        </row>
        <row r="273">
          <cell r="C273" t="str">
            <v>1Z.62.0291.1.2.2.00.1</v>
          </cell>
          <cell r="D273" t="str">
            <v>บ้านหมี่</v>
          </cell>
          <cell r="E273">
            <v>2562</v>
          </cell>
          <cell r="F273" t="str">
            <v>ซอยศาลาสุขภาพ หมู่ 7 ตำบลเพนียด อำเภอโคกสำโรง จังหวัดลพบุรี</v>
          </cell>
          <cell r="G273">
            <v>190000</v>
          </cell>
          <cell r="H273">
            <v>27</v>
          </cell>
          <cell r="I273">
            <v>0</v>
          </cell>
          <cell r="J273">
            <v>27</v>
          </cell>
        </row>
        <row r="274">
          <cell r="C274" t="str">
            <v>1Z.62.0299.1.2.2.00.1</v>
          </cell>
          <cell r="D274" t="str">
            <v>บ้านหมี่</v>
          </cell>
          <cell r="E274">
            <v>2562</v>
          </cell>
          <cell r="F274" t="str">
            <v>บ้านคลอง หมู่ 7 ตำบลหนองทรายขาว อำเภอบ้านหมี่ จังหวัดลพบุรี</v>
          </cell>
          <cell r="G274">
            <v>1400000</v>
          </cell>
          <cell r="H274">
            <v>126</v>
          </cell>
          <cell r="I274">
            <v>0</v>
          </cell>
          <cell r="J274">
            <v>126</v>
          </cell>
        </row>
        <row r="275">
          <cell r="C275" t="str">
            <v>1Z.59.1644.1.2.2.00.2</v>
          </cell>
          <cell r="D275" t="str">
            <v>ปทุมธานี</v>
          </cell>
          <cell r="E275">
            <v>2559</v>
          </cell>
          <cell r="F275" t="str">
            <v>ซอยบ้านกระแชง 1 ม.1 ต.บ้านกระแชง อ.เมือง จ.ปทุมธานี</v>
          </cell>
          <cell r="G275">
            <v>366000</v>
          </cell>
          <cell r="H275">
            <v>45</v>
          </cell>
          <cell r="I275">
            <v>21</v>
          </cell>
          <cell r="J275">
            <v>24</v>
          </cell>
        </row>
        <row r="276">
          <cell r="C276" t="str">
            <v>1Z.59.0759.1.2.2.00.1</v>
          </cell>
          <cell r="D276" t="str">
            <v>ปทุมธานี</v>
          </cell>
          <cell r="E276">
            <v>2559</v>
          </cell>
          <cell r="F276" t="str">
            <v>ซอยบ้านกระแชง 12 ม.4 ต.บ้านกระแชง อ.เมือง จ.ปทุมธานี</v>
          </cell>
          <cell r="G276">
            <v>576000</v>
          </cell>
          <cell r="H276">
            <v>50</v>
          </cell>
          <cell r="I276">
            <v>30</v>
          </cell>
          <cell r="J276">
            <v>20</v>
          </cell>
        </row>
        <row r="277">
          <cell r="C277" t="str">
            <v>1Z.59.1638.1.2.2.00.2</v>
          </cell>
          <cell r="D277" t="str">
            <v>ปทุมธานี</v>
          </cell>
          <cell r="E277">
            <v>2559</v>
          </cell>
          <cell r="F277" t="str">
            <v>ซอยบ้านกระแชง 4 ม.3 ต.บ้านกระแชง อ.เมือง จ.ปทุมธานี</v>
          </cell>
          <cell r="G277">
            <v>228000</v>
          </cell>
          <cell r="H277">
            <v>35</v>
          </cell>
          <cell r="I277">
            <v>19</v>
          </cell>
          <cell r="J277">
            <v>16</v>
          </cell>
        </row>
        <row r="278">
          <cell r="C278" t="str">
            <v>1Z.59.0769.1.2.2.00.1</v>
          </cell>
          <cell r="D278" t="str">
            <v>ปทุมธานี</v>
          </cell>
          <cell r="E278">
            <v>2559</v>
          </cell>
          <cell r="F278" t="str">
            <v>พื้นที่ อบต.ท้ายเกาะ ต.ท้ายเกาะ อ.สามโคก จ.ปทุมธานี</v>
          </cell>
          <cell r="G278">
            <v>8294500</v>
          </cell>
          <cell r="H278">
            <v>200</v>
          </cell>
          <cell r="I278">
            <v>138</v>
          </cell>
          <cell r="J278">
            <v>62</v>
          </cell>
        </row>
        <row r="279">
          <cell r="C279" t="str">
            <v>1Z.61.0321.1.2.2.00.1</v>
          </cell>
          <cell r="D279" t="str">
            <v>ปทุมธานี</v>
          </cell>
          <cell r="E279">
            <v>2561</v>
          </cell>
          <cell r="F279" t="str">
            <v>ซอยคูขวาง 2 แยก 1 ม.1 ต.คูขวาง อ.ลาดหลุมแก้ว จ.ปทุมธานี</v>
          </cell>
          <cell r="G279">
            <v>316800</v>
          </cell>
          <cell r="H279">
            <v>7</v>
          </cell>
          <cell r="I279">
            <v>1</v>
          </cell>
          <cell r="J279">
            <v>6</v>
          </cell>
        </row>
        <row r="280">
          <cell r="C280" t="str">
            <v>1Z.61.0312.1.2.2.00.1</v>
          </cell>
          <cell r="D280" t="str">
            <v>ปทุมธานี</v>
          </cell>
          <cell r="E280">
            <v>2561</v>
          </cell>
          <cell r="F280" t="str">
            <v>ซอยคูขวาง 2 แยก 2 ม.1 ต.คูขวาง อ.ลาดหลุมแก้ว จ.ปทุมธานี</v>
          </cell>
          <cell r="G280">
            <v>306900</v>
          </cell>
          <cell r="H280">
            <v>10</v>
          </cell>
          <cell r="I280">
            <v>1</v>
          </cell>
          <cell r="J280">
            <v>9</v>
          </cell>
        </row>
        <row r="281">
          <cell r="C281" t="str">
            <v>1Z.61.0306.1.2.2.00.1</v>
          </cell>
          <cell r="D281" t="str">
            <v>ปทุมธานี</v>
          </cell>
          <cell r="E281">
            <v>2561</v>
          </cell>
          <cell r="F281" t="str">
            <v>ซอยคูขวาง 2 แยก 3 ม.1 ต.คูขวาง อ.ลาดหลุมแก้ว จ.ปทุมธานี</v>
          </cell>
          <cell r="G281">
            <v>306900</v>
          </cell>
          <cell r="H281">
            <v>12</v>
          </cell>
          <cell r="I281">
            <v>1</v>
          </cell>
          <cell r="J281">
            <v>11</v>
          </cell>
        </row>
        <row r="282">
          <cell r="C282" t="str">
            <v>1Z.61.0333.1.2.2.00.1</v>
          </cell>
          <cell r="D282" t="str">
            <v>ปทุมธานี</v>
          </cell>
          <cell r="E282">
            <v>2561</v>
          </cell>
          <cell r="F282" t="str">
            <v>ซอยร่วมใจ ม.2 ต.คลองควาย อ.สามโคก จ.ปทุมธานี</v>
          </cell>
          <cell r="G282">
            <v>792000</v>
          </cell>
          <cell r="H282">
            <v>11</v>
          </cell>
          <cell r="I282">
            <v>3</v>
          </cell>
          <cell r="J282">
            <v>8</v>
          </cell>
        </row>
        <row r="283">
          <cell r="C283" t="str">
            <v>1Z.61.0303.1.2.2.00.1</v>
          </cell>
          <cell r="D283" t="str">
            <v>ปทุมธานี</v>
          </cell>
          <cell r="E283">
            <v>2561</v>
          </cell>
          <cell r="F283" t="str">
            <v>ซอยสุคะโต ม.5 ต.บางหลวง อ.เมือง จ.ปทุมธานี</v>
          </cell>
          <cell r="G283">
            <v>396000</v>
          </cell>
          <cell r="H283">
            <v>18</v>
          </cell>
          <cell r="I283">
            <v>7</v>
          </cell>
          <cell r="J283">
            <v>11</v>
          </cell>
        </row>
        <row r="284">
          <cell r="C284" t="str">
            <v>1Z.61.0316.1.2.2.00.1</v>
          </cell>
          <cell r="D284" t="str">
            <v>ปทุมธานี</v>
          </cell>
          <cell r="E284">
            <v>2561</v>
          </cell>
          <cell r="F284" t="str">
            <v>หมู่บ้านหนองแขม ต.หนองแขม อ.โคกสำโรง จ.ลพบุรี</v>
          </cell>
          <cell r="G284">
            <v>693000</v>
          </cell>
          <cell r="H284">
            <v>20</v>
          </cell>
          <cell r="I284">
            <v>12</v>
          </cell>
          <cell r="J284">
            <v>8</v>
          </cell>
        </row>
        <row r="285">
          <cell r="C285" t="str">
            <v>1Z.62.0302.1.2.2.00.1</v>
          </cell>
          <cell r="D285" t="str">
            <v>ปทุมธานี</v>
          </cell>
          <cell r="E285">
            <v>2562</v>
          </cell>
          <cell r="F285" t="str">
            <v>หมู่บ้านอุบลชาติ 1 หมู่ 7 ตำบลหน้าไม้ อำเภอลาดหลุมแก้ว จังหวัดปทุมธานี</v>
          </cell>
          <cell r="G285">
            <v>4500000</v>
          </cell>
          <cell r="H285">
            <v>250</v>
          </cell>
          <cell r="I285">
            <v>0</v>
          </cell>
          <cell r="J285">
            <v>250</v>
          </cell>
        </row>
        <row r="286">
          <cell r="C286" t="str">
            <v>1Z.59.1626.1.2.2.00.2</v>
          </cell>
          <cell r="D286" t="str">
            <v>ปักธงชัย</v>
          </cell>
          <cell r="E286">
            <v>2559</v>
          </cell>
          <cell r="F286" t="str">
            <v>บ้านนาแค ม.4 ต.เมืองปัก อ.ปักธงชัย จ.นครราชสีมา</v>
          </cell>
          <cell r="G286">
            <v>205000</v>
          </cell>
          <cell r="H286">
            <v>70</v>
          </cell>
          <cell r="I286">
            <v>2</v>
          </cell>
          <cell r="J286">
            <v>68</v>
          </cell>
        </row>
        <row r="287">
          <cell r="C287" t="str">
            <v>1Z.60.1223.2.2.4.04.2</v>
          </cell>
          <cell r="D287" t="str">
            <v>ปักธงชัย</v>
          </cell>
          <cell r="E287">
            <v>2560</v>
          </cell>
          <cell r="F287" t="str">
            <v>หมู่ที่ 7 บ้านโคกนางเหริญ ต.เกษมทรัพย์ อ.ปักธงชัย จ.นครราชสีมา</v>
          </cell>
          <cell r="G287">
            <v>1663551.4</v>
          </cell>
          <cell r="H287">
            <v>130</v>
          </cell>
          <cell r="I287">
            <v>103</v>
          </cell>
          <cell r="J287">
            <v>27</v>
          </cell>
        </row>
        <row r="288">
          <cell r="C288" t="str">
            <v>1Z.61.0304.1.2.2.00.1</v>
          </cell>
          <cell r="D288" t="str">
            <v>ปักธงชัย</v>
          </cell>
          <cell r="E288">
            <v>2561</v>
          </cell>
          <cell r="F288" t="str">
            <v>ม.6 บ้านบุพระเมือง–ม.6 บ้านคลองลึก ต.ตูม อ.ปักธงชัย จ.นครราชสีมา</v>
          </cell>
          <cell r="G288">
            <v>1230600</v>
          </cell>
          <cell r="H288">
            <v>61</v>
          </cell>
          <cell r="I288">
            <v>7</v>
          </cell>
          <cell r="J288">
            <v>54</v>
          </cell>
        </row>
        <row r="289">
          <cell r="C289" t="str">
            <v>1Z.61.0323.1.2.2.00.1</v>
          </cell>
          <cell r="D289" t="str">
            <v>ปักธงชัย</v>
          </cell>
          <cell r="E289">
            <v>2561</v>
          </cell>
          <cell r="F289" t="str">
            <v>หมู่บ้านโนนวังหิน–บ้านพรมราช ต.ตูม อ.ปักธงชัย จ.นครราชสีมา</v>
          </cell>
          <cell r="G289">
            <v>180200</v>
          </cell>
          <cell r="H289">
            <v>5</v>
          </cell>
          <cell r="I289">
            <v>8</v>
          </cell>
          <cell r="J289">
            <v>-3</v>
          </cell>
          <cell r="K289" t="str">
            <v>CP</v>
          </cell>
        </row>
        <row r="290">
          <cell r="C290" t="str">
            <v>1Z.62.0303.1.2.2.00.1</v>
          </cell>
          <cell r="D290" t="str">
            <v>ปักธงชัย</v>
          </cell>
          <cell r="E290">
            <v>2562</v>
          </cell>
          <cell r="F290" t="str">
            <v>บ้านนาแค หมู่ 4 ตำบลเมืองปัก อำเภอปักธงชัย จังหวัดนครราชสีมา</v>
          </cell>
          <cell r="G290">
            <v>2457000</v>
          </cell>
          <cell r="H290">
            <v>150</v>
          </cell>
          <cell r="I290">
            <v>0</v>
          </cell>
          <cell r="J290">
            <v>150</v>
          </cell>
        </row>
        <row r="291">
          <cell r="C291" t="str">
            <v>1Z.59.1663.1.2.2.00.2</v>
          </cell>
          <cell r="D291" t="str">
            <v>ปากช่อง</v>
          </cell>
          <cell r="E291">
            <v>2559</v>
          </cell>
          <cell r="F291" t="str">
            <v>บ้านเขาเสด็จ ม.23 ต.หนองสาหร่าย อ.ปากช่อง จ.นครราชสีมา</v>
          </cell>
          <cell r="G291">
            <v>3990000</v>
          </cell>
          <cell r="H291">
            <v>500</v>
          </cell>
          <cell r="I291">
            <v>5</v>
          </cell>
          <cell r="J291">
            <v>495</v>
          </cell>
        </row>
        <row r="292">
          <cell r="C292" t="str">
            <v>1Z.59.1685.1.2.2.00.2</v>
          </cell>
          <cell r="D292" t="str">
            <v>ปากช่อง</v>
          </cell>
          <cell r="E292">
            <v>2559</v>
          </cell>
          <cell r="F292" t="str">
            <v>บ้านซับม่วง  ม.4 ต.จันทึก อ.ปากช่อง จ.นครราชสีมา</v>
          </cell>
          <cell r="G292">
            <v>377000</v>
          </cell>
          <cell r="H292">
            <v>30</v>
          </cell>
          <cell r="I292">
            <v>15</v>
          </cell>
          <cell r="J292">
            <v>15</v>
          </cell>
        </row>
        <row r="293">
          <cell r="C293" t="str">
            <v>1Z.59.1670.1.2.2.00.2</v>
          </cell>
          <cell r="D293" t="str">
            <v>ปากช่อง</v>
          </cell>
          <cell r="E293">
            <v>2559</v>
          </cell>
          <cell r="F293" t="str">
            <v>บ้านพรมประดิษฐ  ม.14 ต.จันทึก อ.ปากช่อง จ.นครราชสีมา</v>
          </cell>
          <cell r="G293">
            <v>594000</v>
          </cell>
          <cell r="H293">
            <v>60</v>
          </cell>
          <cell r="I293">
            <v>46</v>
          </cell>
          <cell r="J293">
            <v>14</v>
          </cell>
        </row>
        <row r="294">
          <cell r="C294" t="str">
            <v>1Z.60.1078.1.2.2.00.3</v>
          </cell>
          <cell r="D294" t="str">
            <v>ปากช่อง</v>
          </cell>
          <cell r="E294">
            <v>2560</v>
          </cell>
          <cell r="F294" t="str">
            <v>บ้านเขาเสด็จ ซอย 4 ม.23 ต.หนองส่าหร่าย อ.ปากช่อง จ.นครราชสีมา</v>
          </cell>
          <cell r="G294">
            <v>80000</v>
          </cell>
          <cell r="I294">
            <v>0</v>
          </cell>
          <cell r="J294">
            <v>0</v>
          </cell>
        </row>
        <row r="295">
          <cell r="C295" t="str">
            <v>1Z.62.0297.1.2.2.00.1</v>
          </cell>
          <cell r="D295" t="str">
            <v>ปากช่อง</v>
          </cell>
          <cell r="E295">
            <v>2562</v>
          </cell>
          <cell r="F295" t="str">
            <v>บ้านขนงพระเหนือ ตำบลขนงพระ อำเภอปากช่อง จังหวัดนครราชสีมา</v>
          </cell>
          <cell r="G295">
            <v>850000</v>
          </cell>
          <cell r="H295">
            <v>40</v>
          </cell>
          <cell r="I295">
            <v>0</v>
          </cell>
          <cell r="J295">
            <v>40</v>
          </cell>
        </row>
        <row r="296">
          <cell r="C296" t="str">
            <v>1Z.62.0292.1.2.2.00.1</v>
          </cell>
          <cell r="D296" t="str">
            <v>ปากช่อง</v>
          </cell>
          <cell r="E296">
            <v>2562</v>
          </cell>
          <cell r="F296" t="str">
            <v>บ้านท่างอย ตำบลจันทึก อำเภอปากช่อง จังหวัดนครราชสีมา</v>
          </cell>
          <cell r="G296">
            <v>3700000</v>
          </cell>
          <cell r="H296">
            <v>200</v>
          </cell>
          <cell r="I296">
            <v>0</v>
          </cell>
          <cell r="J296">
            <v>200</v>
          </cell>
        </row>
        <row r="297">
          <cell r="C297" t="str">
            <v>1Z.62.0311.1.2.2.00.1</v>
          </cell>
          <cell r="D297" t="str">
            <v>ปากช่อง</v>
          </cell>
          <cell r="E297">
            <v>2562</v>
          </cell>
          <cell r="F297" t="str">
            <v>บ้านท่ามะนาว (คุ้มผึ้งหลวง) ตำบลหนองสาหร่าย อำเภอปากช่อง จังหวัดนครราชสีมา</v>
          </cell>
          <cell r="G297">
            <v>3600000</v>
          </cell>
          <cell r="H297">
            <v>150</v>
          </cell>
          <cell r="I297">
            <v>0</v>
          </cell>
          <cell r="J297">
            <v>150</v>
          </cell>
        </row>
        <row r="298">
          <cell r="C298" t="str">
            <v>1Z.62.0286.1.2.2.00.1</v>
          </cell>
          <cell r="D298" t="str">
            <v>ปากช่อง</v>
          </cell>
          <cell r="E298">
            <v>2562</v>
          </cell>
          <cell r="F298" t="str">
            <v>บ้านโนนอุดม ตำบลหนองสาหร่าย อำเภอปากช่อง จังหวัดนครราชสีมา</v>
          </cell>
          <cell r="G298">
            <v>6161000</v>
          </cell>
          <cell r="H298">
            <v>400</v>
          </cell>
          <cell r="I298">
            <v>0</v>
          </cell>
          <cell r="J298">
            <v>400</v>
          </cell>
        </row>
        <row r="299">
          <cell r="C299" t="str">
            <v>1Z.59.0768.1.2.2.00.1</v>
          </cell>
          <cell r="D299" t="str">
            <v>ผักไห่</v>
          </cell>
          <cell r="E299">
            <v>2559</v>
          </cell>
          <cell r="F299" t="str">
            <v>ม.6 และ ม.7 ต.ลาดชิด อ.ผักไห่ จ.พระนครศรีอยุธยา</v>
          </cell>
          <cell r="G299">
            <v>570100</v>
          </cell>
          <cell r="H299">
            <v>100</v>
          </cell>
          <cell r="I299">
            <v>4</v>
          </cell>
          <cell r="J299">
            <v>96</v>
          </cell>
        </row>
        <row r="300">
          <cell r="C300" t="str">
            <v>1Z.59.1658.1.2.2.00.2</v>
          </cell>
          <cell r="D300" t="str">
            <v>พระนครศรีอยุธยา(พ)</v>
          </cell>
          <cell r="E300">
            <v>2559</v>
          </cell>
          <cell r="F300" t="str">
            <v>ชุมชนหันตราซอย 7 ต.หันตรา อ.พระนครศรีอยุธยา จ.พระนครศรีอยุธยา</v>
          </cell>
          <cell r="G300">
            <v>150000</v>
          </cell>
          <cell r="H300">
            <v>15</v>
          </cell>
          <cell r="I300">
            <v>5</v>
          </cell>
          <cell r="J300">
            <v>10</v>
          </cell>
        </row>
        <row r="301">
          <cell r="C301" t="str">
            <v>1Z.59.1630.1.2.2.00.2</v>
          </cell>
          <cell r="D301" t="str">
            <v>พระนครศรีอยุธยา(พ)</v>
          </cell>
          <cell r="E301">
            <v>2559</v>
          </cell>
          <cell r="F301" t="str">
            <v>ถนนพหลโยธิน วีอาร์คอนกรีต - ข้าวแกงบ้านสวน 3 (จุดดันลอดฝั่งขวาทาง) ต.สนับทึบ อ.วังน้อย จ.พระนครศรีอยุธยา</v>
          </cell>
          <cell r="G301">
            <v>8300000</v>
          </cell>
          <cell r="H301">
            <v>300</v>
          </cell>
          <cell r="I301">
            <v>14</v>
          </cell>
          <cell r="J301">
            <v>286</v>
          </cell>
        </row>
        <row r="302">
          <cell r="C302" t="str">
            <v>1Z.59.1660.1.2.2.00.2</v>
          </cell>
          <cell r="D302" t="str">
            <v>พระนครศรีอยุธยา(พ)</v>
          </cell>
          <cell r="E302">
            <v>2559</v>
          </cell>
          <cell r="F302" t="str">
            <v>ม.1 ต.อุทัย อ.อุทัย จ.พระนครศรีอยุธยา</v>
          </cell>
          <cell r="G302">
            <v>949000</v>
          </cell>
          <cell r="H302">
            <v>90</v>
          </cell>
          <cell r="I302">
            <v>4</v>
          </cell>
          <cell r="J302">
            <v>86</v>
          </cell>
        </row>
        <row r="303">
          <cell r="C303" t="str">
            <v>1Z.59.1669.1.2.2.00.2</v>
          </cell>
          <cell r="D303" t="str">
            <v>พระนครศรีอยุธยา(พ)</v>
          </cell>
          <cell r="E303">
            <v>2559</v>
          </cell>
          <cell r="F303" t="str">
            <v>ม.7 ต.คานหาม  อ.อุทัย จ.พระนครศรีอยุธยา</v>
          </cell>
          <cell r="G303">
            <v>1467000</v>
          </cell>
          <cell r="H303">
            <v>100</v>
          </cell>
          <cell r="I303">
            <v>2</v>
          </cell>
          <cell r="J303">
            <v>98</v>
          </cell>
        </row>
        <row r="304">
          <cell r="C304" t="str">
            <v>1Z.59.1679.1.2.2.00.2</v>
          </cell>
          <cell r="D304" t="str">
            <v>พระนครศรีอยุธยา(พ)</v>
          </cell>
          <cell r="E304">
            <v>2559</v>
          </cell>
          <cell r="F304" t="str">
            <v>ม.8 ต.คานหาม  อ.อุทัย จ.พระนครศรีอยุธยา</v>
          </cell>
          <cell r="G304">
            <v>1100000</v>
          </cell>
          <cell r="H304">
            <v>60</v>
          </cell>
          <cell r="I304">
            <v>9</v>
          </cell>
          <cell r="J304">
            <v>51</v>
          </cell>
        </row>
        <row r="305">
          <cell r="C305" t="str">
            <v>1Z.59.1674.1.2.2.00.2</v>
          </cell>
          <cell r="D305" t="str">
            <v>พระนครศรีอยุธยา(พ)</v>
          </cell>
          <cell r="E305">
            <v>2559</v>
          </cell>
          <cell r="F305" t="str">
            <v>ม.9 ต.คานหาม  อ.อุทัย จ.พระนครศรีอยุธยา</v>
          </cell>
          <cell r="G305">
            <v>633000</v>
          </cell>
          <cell r="H305">
            <v>40</v>
          </cell>
          <cell r="I305">
            <v>2</v>
          </cell>
          <cell r="J305">
            <v>38</v>
          </cell>
        </row>
        <row r="306">
          <cell r="C306" t="str">
            <v>1Z.59.1659.1.2.2.00.2</v>
          </cell>
          <cell r="D306" t="str">
            <v>พระนครศรีอยุธยา(พ)</v>
          </cell>
          <cell r="E306">
            <v>2559</v>
          </cell>
          <cell r="F306" t="str">
            <v>หมู่บ้านสมฤทัยวรรณ 3 ต.อุทัย  อ.อุทัย จ.พระนครศรีอยุธยา</v>
          </cell>
          <cell r="G306">
            <v>1552000</v>
          </cell>
          <cell r="H306">
            <v>150</v>
          </cell>
          <cell r="I306">
            <v>33</v>
          </cell>
          <cell r="J306">
            <v>117</v>
          </cell>
        </row>
        <row r="307">
          <cell r="C307" t="str">
            <v>1Z.60.1076.1.2.2.00.3</v>
          </cell>
          <cell r="D307" t="str">
            <v>พระนครศรีอยุธยา(พ)</v>
          </cell>
          <cell r="E307">
            <v>2560</v>
          </cell>
          <cell r="F307" t="str">
            <v>ม.16 ต.บางกระสั้น  อ.พระนครศรีอยุธยา  จ.พระนครศรีอยุธยา</v>
          </cell>
          <cell r="G307">
            <v>920000</v>
          </cell>
          <cell r="H307">
            <v>30</v>
          </cell>
          <cell r="I307">
            <v>4</v>
          </cell>
          <cell r="J307">
            <v>26</v>
          </cell>
        </row>
        <row r="308">
          <cell r="C308" t="str">
            <v>1Z.61.0327.1.2.2.00.1</v>
          </cell>
          <cell r="D308" t="str">
            <v>พระพุทธบาท</v>
          </cell>
          <cell r="E308">
            <v>2561</v>
          </cell>
          <cell r="F308" t="str">
            <v>บ้านหลังสวน ม.10 ต.บ้านกลับ อ.หนองโดน จ.สระบุรี</v>
          </cell>
          <cell r="G308">
            <v>2922500</v>
          </cell>
          <cell r="H308">
            <v>80</v>
          </cell>
          <cell r="I308">
            <v>3</v>
          </cell>
          <cell r="J308">
            <v>77</v>
          </cell>
        </row>
        <row r="309">
          <cell r="C309" t="str">
            <v>1Z.61.0325.1.2.2.00.1</v>
          </cell>
          <cell r="D309" t="str">
            <v>พระพุทธบาท</v>
          </cell>
          <cell r="E309">
            <v>2561</v>
          </cell>
          <cell r="F309" t="str">
            <v>บ้านหลังสวน ม.9 ต.บ้านกลับ อ.หนองโดน จ.สระบุรี</v>
          </cell>
          <cell r="G309">
            <v>2775000</v>
          </cell>
          <cell r="H309">
            <v>80</v>
          </cell>
          <cell r="I309">
            <v>0</v>
          </cell>
          <cell r="J309">
            <v>80</v>
          </cell>
        </row>
        <row r="310">
          <cell r="C310" t="str">
            <v>1Z.62.0300.1.2.2.00.1</v>
          </cell>
          <cell r="D310" t="str">
            <v>พระพุทธบาท</v>
          </cell>
          <cell r="E310">
            <v>2562</v>
          </cell>
          <cell r="F310" t="str">
            <v>หมู่ 6 ตำบลหนองแก อำเภอพระพุทธบาท จังหวัดสระบุรี</v>
          </cell>
          <cell r="G310">
            <v>340000</v>
          </cell>
          <cell r="H310">
            <v>40</v>
          </cell>
          <cell r="I310">
            <v>0</v>
          </cell>
          <cell r="J310">
            <v>40</v>
          </cell>
        </row>
        <row r="311">
          <cell r="C311" t="str">
            <v>1Z.62.0294.1.2.2.00.1</v>
          </cell>
          <cell r="D311" t="str">
            <v>พระพุทธบาท</v>
          </cell>
          <cell r="E311">
            <v>2562</v>
          </cell>
          <cell r="F311" t="str">
            <v>หมู่ 8 บ้านส้มป่อย ตำบลหนองแก อำเภอพระพุทธบาท จังหวัดสระบุรี</v>
          </cell>
          <cell r="G311">
            <v>120000</v>
          </cell>
          <cell r="H311">
            <v>25</v>
          </cell>
          <cell r="I311">
            <v>0</v>
          </cell>
          <cell r="J311">
            <v>25</v>
          </cell>
        </row>
        <row r="312">
          <cell r="C312" t="str">
            <v>1Z.59.1642.1.2.2.00.2</v>
          </cell>
          <cell r="D312" t="str">
            <v>พิมาย</v>
          </cell>
          <cell r="E312">
            <v>2559</v>
          </cell>
          <cell r="F312" t="str">
            <v>บ้านโนนวัด ม.6 ต.เมืองคง อ.คง จ.นครราชสีมา</v>
          </cell>
          <cell r="G312">
            <v>870000</v>
          </cell>
          <cell r="H312">
            <v>50</v>
          </cell>
          <cell r="I312">
            <v>59</v>
          </cell>
          <cell r="J312">
            <v>-9</v>
          </cell>
          <cell r="K312" t="str">
            <v>CP</v>
          </cell>
        </row>
        <row r="313">
          <cell r="C313" t="str">
            <v>1Z.59.1688.1.2.2.00.2</v>
          </cell>
          <cell r="D313" t="str">
            <v>พิมาย</v>
          </cell>
          <cell r="E313">
            <v>2559</v>
          </cell>
          <cell r="F313" t="str">
            <v>บ้านสะพานสาม  ม.3 ต.ทับสวาย อ.ห้วยแถลง จ.นครราชสีมา</v>
          </cell>
          <cell r="G313">
            <v>609000</v>
          </cell>
          <cell r="H313">
            <v>80</v>
          </cell>
          <cell r="I313">
            <v>44</v>
          </cell>
          <cell r="J313">
            <v>36</v>
          </cell>
        </row>
        <row r="314">
          <cell r="C314" t="str">
            <v>1Z.59.1668.1.2.2.00.2</v>
          </cell>
          <cell r="D314" t="str">
            <v>พิมาย</v>
          </cell>
          <cell r="E314">
            <v>2559</v>
          </cell>
          <cell r="F314" t="str">
            <v>บ้านหนองบง ม.12 ต.เมืองคง อ.คง จ.นครราชสีมา</v>
          </cell>
          <cell r="G314">
            <v>522000</v>
          </cell>
          <cell r="H314">
            <v>120</v>
          </cell>
          <cell r="I314">
            <v>35</v>
          </cell>
          <cell r="J314">
            <v>85</v>
          </cell>
        </row>
        <row r="315">
          <cell r="C315" t="str">
            <v>1Z.61.0307.1.2.2.00.1</v>
          </cell>
          <cell r="D315" t="str">
            <v>พิมาย</v>
          </cell>
          <cell r="E315">
            <v>2561</v>
          </cell>
          <cell r="F315" t="str">
            <v>บ้านสะพานสาม ม.3 ต.ทับสวาย อ.ห้วยแถลง จ.นครราชสีมา</v>
          </cell>
          <cell r="G315">
            <v>86100</v>
          </cell>
          <cell r="H315">
            <v>4</v>
          </cell>
          <cell r="I315">
            <v>11</v>
          </cell>
          <cell r="J315">
            <v>-7</v>
          </cell>
          <cell r="K315" t="str">
            <v>CP</v>
          </cell>
        </row>
        <row r="316">
          <cell r="C316" t="str">
            <v>1Z.59.1649.1.2.2.00.2</v>
          </cell>
          <cell r="D316" t="str">
            <v>มวกเหล็ก</v>
          </cell>
          <cell r="E316">
            <v>2559</v>
          </cell>
          <cell r="F316" t="str">
            <v>ชุมชน ม.2 , 3 และ 4 ต.ปากข้าวสาร อ.เมือง จ.สระบุรี</v>
          </cell>
          <cell r="G316">
            <v>260000</v>
          </cell>
          <cell r="H316">
            <v>53</v>
          </cell>
          <cell r="I316">
            <v>97</v>
          </cell>
          <cell r="J316">
            <v>-44</v>
          </cell>
          <cell r="K316" t="str">
            <v>CP</v>
          </cell>
        </row>
        <row r="317">
          <cell r="C317" t="str">
            <v>1Z.59.1689.1.2.2.00.2</v>
          </cell>
          <cell r="D317" t="str">
            <v>มวกเหล็ก</v>
          </cell>
          <cell r="E317">
            <v>2559</v>
          </cell>
          <cell r="F317" t="str">
            <v>ซอยนาบุญ ม.3 ต.มิตรภาพ อ.มวกเหล็ก จ.สระบุรี</v>
          </cell>
          <cell r="G317">
            <v>398500</v>
          </cell>
          <cell r="H317">
            <v>15</v>
          </cell>
          <cell r="I317">
            <v>20</v>
          </cell>
          <cell r="J317">
            <v>-5</v>
          </cell>
          <cell r="K317" t="str">
            <v>CP</v>
          </cell>
        </row>
        <row r="318">
          <cell r="C318" t="str">
            <v>1Z.59.1687.1.2.2.00.2</v>
          </cell>
          <cell r="D318" t="str">
            <v>มวกเหล็ก</v>
          </cell>
          <cell r="E318">
            <v>2559</v>
          </cell>
          <cell r="F318" t="str">
            <v>ถนนมิตรภาพ จากซอยแยกชุมชนหนองผักบุ้งถึงร้านเฟื่องฟ้าคาราโอเกะ ม.7 ต.ทับกวาง อ.แก่งคอย จ.สระบุรี</v>
          </cell>
          <cell r="G318">
            <v>750000</v>
          </cell>
          <cell r="H318">
            <v>30</v>
          </cell>
          <cell r="I318">
            <v>104</v>
          </cell>
          <cell r="J318">
            <v>-74</v>
          </cell>
          <cell r="K318" t="str">
            <v>CP</v>
          </cell>
        </row>
        <row r="319">
          <cell r="C319" t="str">
            <v>1Z.59.1664.1.2.2.00.2</v>
          </cell>
          <cell r="D319" t="str">
            <v>มวกเหล็ก</v>
          </cell>
          <cell r="E319">
            <v>2559</v>
          </cell>
          <cell r="F319" t="str">
            <v>ถนนมิตรภาพ-ทางแยกเข้าโยเร่ ต.ทับกวาง อ.แก่งคอย จ.สระบุรี</v>
          </cell>
          <cell r="G319">
            <v>330000</v>
          </cell>
          <cell r="H319">
            <v>20</v>
          </cell>
          <cell r="I319">
            <v>83</v>
          </cell>
          <cell r="J319">
            <v>-63</v>
          </cell>
          <cell r="K319" t="str">
            <v>CP</v>
          </cell>
        </row>
        <row r="320">
          <cell r="C320" t="str">
            <v>1Z.59.1654.1.2.2.00.2</v>
          </cell>
          <cell r="D320" t="str">
            <v>มวกเหล็ก</v>
          </cell>
          <cell r="E320">
            <v>2559</v>
          </cell>
          <cell r="F320" t="str">
            <v>ถนนสายข้างธนาคารออมสิน-ถนนเลี่ยงเมืองมวกเหล็ก ต.มวกเหล็ก อ.มวกเหล็ก จ.สระบุรี</v>
          </cell>
          <cell r="G320">
            <v>3600000</v>
          </cell>
          <cell r="H320">
            <v>310</v>
          </cell>
          <cell r="I320">
            <v>137</v>
          </cell>
          <cell r="J320">
            <v>173</v>
          </cell>
        </row>
        <row r="321">
          <cell r="C321" t="str">
            <v>1Z.59.1661.1.2.2.00.2</v>
          </cell>
          <cell r="D321" t="str">
            <v>มวกเหล็ก</v>
          </cell>
          <cell r="E321">
            <v>2559</v>
          </cell>
          <cell r="F321" t="str">
            <v>ทางเข้า บจก.สี่แสงการโยธา ถึงชุมชน ม. 2 ต.ห้วยแห้ง อ.แก่งคอย จ.สระบุรี</v>
          </cell>
          <cell r="G321">
            <v>220000</v>
          </cell>
          <cell r="H321">
            <v>14</v>
          </cell>
          <cell r="I321">
            <v>39</v>
          </cell>
          <cell r="J321">
            <v>-25</v>
          </cell>
          <cell r="K321" t="str">
            <v>CP</v>
          </cell>
        </row>
        <row r="322">
          <cell r="C322" t="str">
            <v>1Z.59.1655.1.2.2.00.2</v>
          </cell>
          <cell r="D322" t="str">
            <v>มวกเหล็ก</v>
          </cell>
          <cell r="E322">
            <v>2559</v>
          </cell>
          <cell r="F322" t="str">
            <v>แยกถนนมิตรภาพ - วัดถ้ำเขาแก้ว ต.ทับกวาง อ.แก่งคอย จ.สระบุรี</v>
          </cell>
          <cell r="G322">
            <v>1500000</v>
          </cell>
          <cell r="H322">
            <v>120</v>
          </cell>
          <cell r="I322">
            <v>93</v>
          </cell>
          <cell r="J322">
            <v>27</v>
          </cell>
        </row>
        <row r="323">
          <cell r="C323" t="str">
            <v>1Z.59.1651.1.2.2.00.2</v>
          </cell>
          <cell r="D323" t="str">
            <v>มวกเหล็ก</v>
          </cell>
          <cell r="E323">
            <v>2559</v>
          </cell>
          <cell r="F323" t="str">
            <v>แยกถนนมิตรภาพ (ข้างสถานสงเคราะห์) ตลาดนัดชุมชนเฟื่องฟ้า ต.ทับกวาง อ.แก่งคอย จ.สระบุรี</v>
          </cell>
          <cell r="G323">
            <v>1200000</v>
          </cell>
          <cell r="H323">
            <v>150</v>
          </cell>
          <cell r="I323">
            <v>92</v>
          </cell>
          <cell r="J323">
            <v>58</v>
          </cell>
        </row>
        <row r="324">
          <cell r="C324" t="str">
            <v>1Z.59.0762.1.2.2.00.1</v>
          </cell>
          <cell r="D324" t="str">
            <v>มวกเหล็ก</v>
          </cell>
          <cell r="E324">
            <v>2559</v>
          </cell>
          <cell r="F324" t="str">
            <v>ศูนย์ราชการแห่งใหม่จังหวัดสระบุรี อ.เมือง จ.สระบุรี</v>
          </cell>
          <cell r="G324">
            <v>4915000</v>
          </cell>
          <cell r="H324">
            <v>100</v>
          </cell>
          <cell r="I324">
            <v>144</v>
          </cell>
          <cell r="J324">
            <v>-44</v>
          </cell>
          <cell r="K324" t="str">
            <v>CP</v>
          </cell>
        </row>
        <row r="325">
          <cell r="C325" t="str">
            <v>1Z.61.0335.1.2.2.00.1</v>
          </cell>
          <cell r="D325" t="str">
            <v>มวกเหล็ก</v>
          </cell>
          <cell r="E325">
            <v>2561</v>
          </cell>
          <cell r="F325" t="str">
            <v>สี่แยกหนองสองห้อง-ปากทางเข้าวัดราษฎร์บำรุง ต.กุดนกเปล้า อ.เมือง จ.สระบุรี</v>
          </cell>
          <cell r="G325">
            <v>11098900</v>
          </cell>
          <cell r="H325">
            <v>96</v>
          </cell>
          <cell r="I325">
            <v>110</v>
          </cell>
          <cell r="J325">
            <v>-14</v>
          </cell>
          <cell r="K325" t="str">
            <v>CP</v>
          </cell>
        </row>
        <row r="326">
          <cell r="C326" t="str">
            <v>1Z.62.0293.1.2.2.00.1</v>
          </cell>
          <cell r="D326" t="str">
            <v>มวกเหล็ก</v>
          </cell>
          <cell r="E326">
            <v>2562</v>
          </cell>
          <cell r="F326" t="str">
            <v>บ้านเขาแย้ ม.4 ต.ห้วยแห้ง อ.แก่งคอย จ.สระบุรี</v>
          </cell>
          <cell r="G326">
            <v>1800000</v>
          </cell>
          <cell r="H326">
            <v>60</v>
          </cell>
          <cell r="I326">
            <v>53</v>
          </cell>
          <cell r="J326">
            <v>7</v>
          </cell>
        </row>
        <row r="327">
          <cell r="C327" t="str">
            <v>1Z.62.0289.1.2.2.00.1</v>
          </cell>
          <cell r="D327" t="str">
            <v>มวกเหล็ก</v>
          </cell>
          <cell r="E327">
            <v>2562</v>
          </cell>
          <cell r="F327" t="str">
            <v>บ้านหนองช่องแมว ม.12 ต.ห้วยแห้ง อ.แก่งคอย จ.สระบุรี</v>
          </cell>
          <cell r="G327">
            <v>1700000</v>
          </cell>
          <cell r="H327">
            <v>59</v>
          </cell>
          <cell r="I327">
            <v>53</v>
          </cell>
          <cell r="J327">
            <v>6</v>
          </cell>
        </row>
        <row r="328">
          <cell r="C328" t="str">
            <v>1Z.62.0282.1.2.2.00.1</v>
          </cell>
          <cell r="D328" t="str">
            <v>มวกเหล็ก</v>
          </cell>
          <cell r="E328">
            <v>2562</v>
          </cell>
          <cell r="F328" t="str">
            <v>บ้านหนองปรือ ม.8 ต.ห้วยแห้ง อ.แก่งคอย จ.สระบุรี</v>
          </cell>
          <cell r="G328">
            <v>250000</v>
          </cell>
          <cell r="H328">
            <v>19</v>
          </cell>
          <cell r="I328">
            <v>34</v>
          </cell>
          <cell r="J328">
            <v>-15</v>
          </cell>
          <cell r="K328" t="str">
            <v>CP</v>
          </cell>
        </row>
        <row r="329">
          <cell r="C329" t="str">
            <v>1Z.62.0287.1.2.2.00.1</v>
          </cell>
          <cell r="D329" t="str">
            <v>มวกเหล็ก</v>
          </cell>
          <cell r="E329">
            <v>2562</v>
          </cell>
          <cell r="F329" t="str">
            <v>บ้านเหลาครัว ม.1 ต.ห้วยแห้ง อ.แก่งคอย จ.สระบุรี</v>
          </cell>
          <cell r="G329">
            <v>1150000</v>
          </cell>
          <cell r="H329">
            <v>40</v>
          </cell>
          <cell r="I329">
            <v>49</v>
          </cell>
          <cell r="J329">
            <v>-9</v>
          </cell>
          <cell r="K329" t="str">
            <v>CP</v>
          </cell>
        </row>
        <row r="330">
          <cell r="C330" t="str">
            <v>1Z.59.0772.1.2.2.00.1</v>
          </cell>
          <cell r="D330" t="str">
            <v>รังสิต</v>
          </cell>
          <cell r="E330">
            <v>2559</v>
          </cell>
          <cell r="F330" t="str">
            <v>ซอยทรัพย์จำนง ม.3 ต.บางพูด อ.เมือง จ.ปทุมธานี</v>
          </cell>
          <cell r="G330">
            <v>211300</v>
          </cell>
          <cell r="H330">
            <v>30</v>
          </cell>
          <cell r="I330">
            <v>3</v>
          </cell>
          <cell r="J330">
            <v>27</v>
          </cell>
        </row>
        <row r="331">
          <cell r="C331" t="str">
            <v>1Z.59.0771.1.2.2.00.1</v>
          </cell>
          <cell r="D331" t="str">
            <v>รังสิต</v>
          </cell>
          <cell r="E331">
            <v>2559</v>
          </cell>
          <cell r="F331" t="str">
            <v>ซอยบุญช่วย ม.5 ต.บางพูด อ.เมือง จ.ปทุมธานี</v>
          </cell>
          <cell r="G331">
            <v>196600</v>
          </cell>
          <cell r="H331">
            <v>50</v>
          </cell>
          <cell r="I331">
            <v>4</v>
          </cell>
          <cell r="J331">
            <v>46</v>
          </cell>
        </row>
        <row r="332">
          <cell r="C332" t="str">
            <v>1Z.60.0055.1.2.2.00.1</v>
          </cell>
          <cell r="D332" t="str">
            <v>รังสิต</v>
          </cell>
          <cell r="E332">
            <v>2560</v>
          </cell>
          <cell r="F332" t="str">
            <v>ซอยร่วมสุข 4 หมู่ 4 ตำบลลาดสวาย อำเภอลำลูกกา จังหวัดปทุมธานี</v>
          </cell>
          <cell r="G332">
            <v>888000</v>
          </cell>
          <cell r="H332">
            <v>55</v>
          </cell>
          <cell r="I332">
            <v>4</v>
          </cell>
          <cell r="J332">
            <v>51</v>
          </cell>
        </row>
        <row r="333">
          <cell r="C333" t="str">
            <v>1Z.60.0056.1.2.2.00.1</v>
          </cell>
          <cell r="D333" t="str">
            <v>รังสิต</v>
          </cell>
          <cell r="E333">
            <v>2560</v>
          </cell>
          <cell r="F333" t="str">
            <v>ซอยร่วมสุข 9 หมู่ 5 ตำบลลาดสวาย อำเภอลำลูกกา จังหวัดปทุมธานี</v>
          </cell>
          <cell r="G333">
            <v>385000</v>
          </cell>
          <cell r="H333">
            <v>23</v>
          </cell>
          <cell r="I333">
            <v>4</v>
          </cell>
          <cell r="J333">
            <v>19</v>
          </cell>
        </row>
        <row r="334">
          <cell r="C334" t="str">
            <v>1Z.60.0054.1.2.2.00.1</v>
          </cell>
          <cell r="D334" t="str">
            <v>รังสิต</v>
          </cell>
          <cell r="E334">
            <v>2560</v>
          </cell>
          <cell r="F334" t="str">
            <v>ซอยโรงแรมรอยัลวิลล์ ตำบลบ้านกลาง อำเภอเมือง จังหวัดปทุมธานี</v>
          </cell>
          <cell r="G334">
            <v>1177000</v>
          </cell>
          <cell r="H334">
            <v>80</v>
          </cell>
          <cell r="I334">
            <v>48</v>
          </cell>
          <cell r="J334">
            <v>32</v>
          </cell>
        </row>
        <row r="335">
          <cell r="C335" t="str">
            <v>1Z.61.0332.1.2.2.00.1</v>
          </cell>
          <cell r="D335" t="str">
            <v>รังสิต</v>
          </cell>
          <cell r="E335">
            <v>2561</v>
          </cell>
          <cell r="F335" t="str">
            <v>(หมู่บ้านมั่นคง) ม.4 ต.บางพูน อ.เมือง จ.ปทุมธานี</v>
          </cell>
          <cell r="G335">
            <v>151500</v>
          </cell>
          <cell r="H335">
            <v>50</v>
          </cell>
          <cell r="I335">
            <v>35</v>
          </cell>
          <cell r="J335">
            <v>15</v>
          </cell>
        </row>
        <row r="336">
          <cell r="C336" t="str">
            <v>1Z.59.1625.1.2.2.00.2</v>
          </cell>
          <cell r="D336" t="str">
            <v>ลพบุรี</v>
          </cell>
          <cell r="E336">
            <v>2559</v>
          </cell>
          <cell r="F336" t="str">
            <v>ชุมชนเขาสามยอด 8 ต.เขาสามยอด อ.เมือง จ.ลพบุรี</v>
          </cell>
          <cell r="G336">
            <v>182000</v>
          </cell>
          <cell r="H336">
            <v>25</v>
          </cell>
          <cell r="I336">
            <v>16</v>
          </cell>
          <cell r="J336">
            <v>9</v>
          </cell>
        </row>
        <row r="337">
          <cell r="C337" t="str">
            <v>1Z.59.1650.1.2.2.00.2</v>
          </cell>
          <cell r="D337" t="str">
            <v>ลพบุรี</v>
          </cell>
          <cell r="E337">
            <v>2559</v>
          </cell>
          <cell r="F337" t="str">
            <v>สามแยกไฟแดงไทวัสดุถึงบ้านดงน้อย  ต.กกโก อ.เมือง จ.ลพบุรี</v>
          </cell>
          <cell r="G337">
            <v>2701000</v>
          </cell>
          <cell r="H337">
            <v>800</v>
          </cell>
          <cell r="I337">
            <v>28</v>
          </cell>
          <cell r="J337">
            <v>772</v>
          </cell>
        </row>
        <row r="338">
          <cell r="C338" t="str">
            <v>1Z.59.0758.1.2.2.00.1</v>
          </cell>
          <cell r="D338" t="str">
            <v>วิเศษชัยชาญ</v>
          </cell>
          <cell r="E338">
            <v>2559</v>
          </cell>
          <cell r="F338" t="str">
            <v>ม.4 ต.ยี่ล้น อ.วิเศษชัยชาญ จ.อ่างทอง  ( 100 % แล้ว )</v>
          </cell>
          <cell r="G338">
            <v>1867700</v>
          </cell>
          <cell r="H338">
            <v>200</v>
          </cell>
          <cell r="I338">
            <v>31</v>
          </cell>
          <cell r="J338">
            <v>169</v>
          </cell>
        </row>
        <row r="339">
          <cell r="C339" t="str">
            <v>1Z.61.0308.1.2.2.00.1</v>
          </cell>
          <cell r="D339" t="str">
            <v>วิเศษชัยชาญ</v>
          </cell>
          <cell r="E339">
            <v>2561</v>
          </cell>
          <cell r="F339" t="str">
            <v>ซอยองค์การบริหารส่วนตำบลบางจัก ม.3 ต.บางจัก อ.วิเศษชัยชาญ จ.อ่างทอง</v>
          </cell>
          <cell r="G339">
            <v>388100</v>
          </cell>
          <cell r="H339">
            <v>25</v>
          </cell>
          <cell r="I339">
            <v>0</v>
          </cell>
          <cell r="J339">
            <v>25</v>
          </cell>
        </row>
        <row r="340">
          <cell r="C340" t="str">
            <v>1Z.61.0310.1.2.2.00.1</v>
          </cell>
          <cell r="D340" t="str">
            <v>วิเศษชัยชาญ</v>
          </cell>
          <cell r="E340">
            <v>2561</v>
          </cell>
          <cell r="F340" t="str">
            <v>สี่แยก สภ.บางรัก ม.3 ต.บางจัก ถึงสี่แยกวัดบางจัก ม.2 ต.บางจัก อ.วิเศษชัยชาญ จ.อ่างทอง</v>
          </cell>
          <cell r="G340">
            <v>476200</v>
          </cell>
          <cell r="H340">
            <v>30</v>
          </cell>
          <cell r="I340">
            <v>0</v>
          </cell>
          <cell r="J340">
            <v>30</v>
          </cell>
        </row>
        <row r="341">
          <cell r="C341" t="str">
            <v>1Z.62.0308.1.2.2.00.1</v>
          </cell>
          <cell r="D341" t="str">
            <v>วิเศษชัยชาญ</v>
          </cell>
          <cell r="E341">
            <v>2562</v>
          </cell>
          <cell r="F341" t="str">
            <v>ซอยสับไฟ หมู่ 10 ตำบลม่วงเตี้ย อำเภอวิเศษชัยชาญ จังหวัดอ่างทอง</v>
          </cell>
          <cell r="G341">
            <v>560000</v>
          </cell>
          <cell r="H341">
            <v>50</v>
          </cell>
          <cell r="I341">
            <v>0</v>
          </cell>
          <cell r="J341">
            <v>50</v>
          </cell>
        </row>
        <row r="342">
          <cell r="C342" t="str">
            <v>1Z.62.0296.1.2.2.00.1</v>
          </cell>
          <cell r="D342" t="str">
            <v>วิเศษชัยชาญ</v>
          </cell>
          <cell r="E342">
            <v>2562</v>
          </cell>
          <cell r="F342" t="str">
            <v>หมู่ 12 ตำบลศาลเจ้าโรงทอง อำเภอวิเศษชัยชาญ จังหวัดอ่างทอง</v>
          </cell>
          <cell r="G342">
            <v>798000</v>
          </cell>
          <cell r="H342">
            <v>120</v>
          </cell>
          <cell r="I342">
            <v>0</v>
          </cell>
          <cell r="J342">
            <v>120</v>
          </cell>
        </row>
        <row r="343">
          <cell r="C343" t="str">
            <v>1Z.59.0763.1.2.2.00.1</v>
          </cell>
          <cell r="D343" t="str">
            <v>สิงห์บุรี</v>
          </cell>
          <cell r="E343">
            <v>2559</v>
          </cell>
          <cell r="F343" t="str">
            <v>ปากทางเข้าบ้านบางพาน - บริษัท มิตซูบิชิมอร์เตอร์ จำกัด สาขาสิงห์บุรี ต.ม่วงหมู่ อ.เมือง จ.สิงห์บุรี</v>
          </cell>
          <cell r="G343">
            <v>1966000</v>
          </cell>
          <cell r="H343">
            <v>100</v>
          </cell>
          <cell r="I343">
            <v>7</v>
          </cell>
          <cell r="J343">
            <v>93</v>
          </cell>
        </row>
        <row r="344">
          <cell r="C344" t="str">
            <v>1Z.59.0766.1.2.2.00.1</v>
          </cell>
          <cell r="D344" t="str">
            <v>สิงห์บุรี</v>
          </cell>
          <cell r="E344">
            <v>2559</v>
          </cell>
          <cell r="F344" t="str">
            <v>ม.5 ต.พิกุลทอง - วัดพิกุลทอง อ.ท่าช้าง จ.สิงห์บุรี</v>
          </cell>
          <cell r="G344">
            <v>3932000</v>
          </cell>
          <cell r="H344">
            <v>150</v>
          </cell>
          <cell r="I344">
            <v>13</v>
          </cell>
          <cell r="J344">
            <v>137</v>
          </cell>
        </row>
        <row r="345">
          <cell r="C345" t="str">
            <v>1Z.61.0329.1.2.2.00.1</v>
          </cell>
          <cell r="D345" t="str">
            <v>สิงห์บุรี</v>
          </cell>
          <cell r="E345">
            <v>2561</v>
          </cell>
          <cell r="F345" t="str">
            <v>ถนนเลียบคลองชลประทาน ม.5 ต.ม่วงหมู่ อ.เมือง จ.สิงห์บุรี</v>
          </cell>
          <cell r="G345">
            <v>742500</v>
          </cell>
          <cell r="H345">
            <v>20</v>
          </cell>
          <cell r="I345">
            <v>0</v>
          </cell>
          <cell r="J345">
            <v>20</v>
          </cell>
        </row>
        <row r="346">
          <cell r="C346" t="str">
            <v>1Z.59.1653.1.2.2.00.2</v>
          </cell>
          <cell r="D346" t="str">
            <v>สีคิ้ว</v>
          </cell>
          <cell r="E346">
            <v>2559</v>
          </cell>
          <cell r="F346" t="str">
            <v>บ้านกุดเต่างับ ท.3 ต.กุดน้อย อ.สีคิ้ว จ.นครราชสีมา</v>
          </cell>
          <cell r="G346">
            <v>1200000</v>
          </cell>
          <cell r="H346">
            <v>100</v>
          </cell>
          <cell r="I346">
            <v>164</v>
          </cell>
          <cell r="J346">
            <v>-64</v>
          </cell>
          <cell r="K346" t="str">
            <v>CP</v>
          </cell>
        </row>
        <row r="347">
          <cell r="C347" t="str">
            <v>1Z.59.1672.1.2.2.00.2</v>
          </cell>
          <cell r="D347" t="str">
            <v>สีคิ้ว</v>
          </cell>
          <cell r="E347">
            <v>2559</v>
          </cell>
          <cell r="F347" t="str">
            <v>บ้านดอนวัว ม.10 ต.ลาดบัวขาว อ.สีคิ้ว จ.นครราชสีมา</v>
          </cell>
          <cell r="G347">
            <v>3500000</v>
          </cell>
          <cell r="H347">
            <v>180</v>
          </cell>
          <cell r="I347">
            <v>9</v>
          </cell>
          <cell r="J347">
            <v>171</v>
          </cell>
        </row>
        <row r="348">
          <cell r="C348" t="str">
            <v>1Z.59.3243.1.2.2.00.2</v>
          </cell>
          <cell r="D348" t="str">
            <v>สีคิ้ว</v>
          </cell>
          <cell r="E348">
            <v>2559</v>
          </cell>
          <cell r="F348" t="str">
            <v>บ้านถนนคต ม.11 ต.สีคิ้ว อ.สีคิ้ว จ.นครราชสีมา</v>
          </cell>
          <cell r="G348">
            <v>75000</v>
          </cell>
          <cell r="H348">
            <v>100</v>
          </cell>
          <cell r="I348">
            <v>0</v>
          </cell>
          <cell r="J348">
            <v>100</v>
          </cell>
        </row>
        <row r="349">
          <cell r="C349" t="str">
            <v>1Z.59.1662.1.2.2.00.2</v>
          </cell>
          <cell r="D349" t="str">
            <v>สีคิ้ว</v>
          </cell>
          <cell r="E349">
            <v>2559</v>
          </cell>
          <cell r="F349" t="str">
            <v>บ้านทับม้า ม.10 ต.สีคิ้ว อ.สีคิ้ว จ.นครราชสีมา</v>
          </cell>
          <cell r="G349">
            <v>2000000</v>
          </cell>
          <cell r="H349">
            <v>122</v>
          </cell>
          <cell r="I349">
            <v>126</v>
          </cell>
          <cell r="J349">
            <v>-4</v>
          </cell>
          <cell r="K349" t="str">
            <v>CP</v>
          </cell>
        </row>
        <row r="350">
          <cell r="C350" t="str">
            <v>1Z.59.1673.1.2.2.00.2</v>
          </cell>
          <cell r="D350" t="str">
            <v>สีคิ้ว</v>
          </cell>
          <cell r="E350">
            <v>2559</v>
          </cell>
          <cell r="F350" t="str">
            <v>บ้านนาใหญ่ ม.2 และ ม.6 ต.นากลาง อ.สูงเนิน จ.นครราชสีมา</v>
          </cell>
          <cell r="G350">
            <v>8000000</v>
          </cell>
          <cell r="H350">
            <v>400</v>
          </cell>
          <cell r="I350">
            <v>64</v>
          </cell>
          <cell r="J350">
            <v>336</v>
          </cell>
        </row>
        <row r="351">
          <cell r="C351" t="str">
            <v>1Z.59.1656.1.2.2.00.2</v>
          </cell>
          <cell r="D351" t="str">
            <v>สีคิ้ว</v>
          </cell>
          <cell r="E351">
            <v>2559</v>
          </cell>
          <cell r="F351" t="str">
            <v>ม.1 - ม.9 ต.หนองสรวง อ.ขามทะเลสอ  จ.นครราชสีมา</v>
          </cell>
          <cell r="G351">
            <v>23900000</v>
          </cell>
          <cell r="H351">
            <v>1623</v>
          </cell>
          <cell r="I351">
            <v>189</v>
          </cell>
          <cell r="J351">
            <v>1434</v>
          </cell>
        </row>
        <row r="352">
          <cell r="C352" t="str">
            <v>1Z.61.0305.1.2.2.00.1</v>
          </cell>
          <cell r="D352" t="str">
            <v>สีคิ้ว</v>
          </cell>
          <cell r="E352">
            <v>2561</v>
          </cell>
          <cell r="F352" t="str">
            <v>บ้านหนองกุ้ง ม.13 ต.โคกกรวด อ.เมือง จ.นครราชสีมา</v>
          </cell>
          <cell r="G352">
            <v>594000</v>
          </cell>
          <cell r="H352">
            <v>15</v>
          </cell>
          <cell r="I352">
            <v>13</v>
          </cell>
          <cell r="J352">
            <v>2</v>
          </cell>
        </row>
        <row r="353">
          <cell r="C353" t="str">
            <v>1Z.59.1675.1.2.2.00.2</v>
          </cell>
          <cell r="D353" t="str">
            <v>เสนา</v>
          </cell>
          <cell r="E353">
            <v>2559</v>
          </cell>
          <cell r="F353" t="str">
            <v>ม.2  ต.น้ำเต้า  อ.บางบาล  จ.พระนครศรีอยุธยา ( เข้าวัดสีกุก )</v>
          </cell>
          <cell r="G353">
            <v>900000</v>
          </cell>
          <cell r="H353">
            <v>80</v>
          </cell>
          <cell r="I353">
            <v>17</v>
          </cell>
          <cell r="J353">
            <v>63</v>
          </cell>
        </row>
        <row r="354">
          <cell r="C354" t="str">
            <v>1Z.59.1637.1.2.2.00.2</v>
          </cell>
          <cell r="D354" t="str">
            <v>เสนา</v>
          </cell>
          <cell r="E354">
            <v>2559</v>
          </cell>
          <cell r="F354" t="str">
            <v>หน้าวัดกษัตราธิราชวรวิหาร ทางหลวงแผ่นดิน 3263 ฝั่งซ้ายและฝั่งขวาถึงหน้าวัดวรเชษฐาราม แยกเข้าวัดไชยวัฒนารามถึงสี่แยกปากกราน ต.บ้านป้อม อ.พระนครศรีอยุธยา</v>
          </cell>
          <cell r="G354">
            <v>9500000</v>
          </cell>
          <cell r="H354">
            <v>350</v>
          </cell>
          <cell r="I354">
            <v>101</v>
          </cell>
          <cell r="J354">
            <v>249</v>
          </cell>
        </row>
        <row r="355">
          <cell r="C355" t="str">
            <v>1Z.61.0450.1.2.2.00.3</v>
          </cell>
          <cell r="D355" t="str">
            <v>เสนา</v>
          </cell>
          <cell r="E355">
            <v>2561</v>
          </cell>
          <cell r="F355" t="str">
            <v>ข้างวัดกษัตราธิราชวรวิหาร หมู่ 7 ต.บ้านป้อม อ.พระนครศรีอยุธยา จ.พระนครศรีอยุธยา</v>
          </cell>
          <cell r="G355">
            <v>330000</v>
          </cell>
          <cell r="H355">
            <v>20</v>
          </cell>
          <cell r="I355">
            <v>0</v>
          </cell>
          <cell r="J355">
            <v>20</v>
          </cell>
        </row>
        <row r="356">
          <cell r="C356" t="str">
            <v>1Z.61.0331.1.2.2.00.1</v>
          </cell>
          <cell r="D356" t="str">
            <v>เสนา</v>
          </cell>
          <cell r="E356">
            <v>2561</v>
          </cell>
          <cell r="F356" t="str">
            <v>ม.4 ต.สามตุ่ม อ.เสนา ถึงหมู่ 4 ต.ช่างเหล็ก อ.บางไทร จ.พระนครศรีอยุธยา</v>
          </cell>
          <cell r="G356">
            <v>1980000</v>
          </cell>
          <cell r="H356">
            <v>30</v>
          </cell>
          <cell r="I356">
            <v>1</v>
          </cell>
          <cell r="J356">
            <v>29</v>
          </cell>
        </row>
        <row r="357">
          <cell r="C357" t="str">
            <v>1Z.59.1665.1.2.2.00.2</v>
          </cell>
          <cell r="D357" t="str">
            <v>หนองแค</v>
          </cell>
          <cell r="E357">
            <v>2559</v>
          </cell>
          <cell r="F357" t="str">
            <v>ถนนริมคลองชลประทานห้วยขมิ้น จากองค์การบริหารส่วนตำบลห้วยขมิ้น จ.สระบุรี</v>
          </cell>
          <cell r="G357">
            <v>1328000</v>
          </cell>
          <cell r="H357">
            <v>60</v>
          </cell>
          <cell r="I357">
            <v>3</v>
          </cell>
          <cell r="J357">
            <v>57</v>
          </cell>
        </row>
        <row r="358">
          <cell r="C358" t="str">
            <v>1Z.59.2059.1.2.2.00.1</v>
          </cell>
          <cell r="D358" t="str">
            <v>หนองแค</v>
          </cell>
          <cell r="E358">
            <v>2559</v>
          </cell>
          <cell r="F358" t="str">
            <v>แยกร่องแซง (ถนนริมคลองชลประทานห้วยขมิ้น) ถึงแสนสำราญรีสอร์ท ต.หนองยาว อ.เมือง จ.สระบุรี</v>
          </cell>
          <cell r="G358">
            <v>9975000</v>
          </cell>
          <cell r="H358">
            <v>350</v>
          </cell>
          <cell r="I358">
            <v>12</v>
          </cell>
          <cell r="J358">
            <v>338</v>
          </cell>
        </row>
        <row r="359">
          <cell r="C359" t="str">
            <v>1Z.59.1666.1.2.2.00.2</v>
          </cell>
          <cell r="D359" t="str">
            <v>หนองแค</v>
          </cell>
          <cell r="E359">
            <v>2559</v>
          </cell>
          <cell r="F359" t="str">
            <v>องค์การบริหารส่วนตำบลบัวลอย  หมู่ที่ 1  ต.บัวลอย อ.หนองแค จ.สระบุรี</v>
          </cell>
          <cell r="G359">
            <v>896000</v>
          </cell>
          <cell r="H359">
            <v>40</v>
          </cell>
          <cell r="I359">
            <v>8</v>
          </cell>
          <cell r="J359">
            <v>32</v>
          </cell>
        </row>
        <row r="360">
          <cell r="C360" t="str">
            <v>1Z.59.1667.1.2.2.00.2</v>
          </cell>
          <cell r="D360" t="str">
            <v>หนองแค</v>
          </cell>
          <cell r="E360">
            <v>2559</v>
          </cell>
          <cell r="F360" t="str">
            <v>องค์การบริหารส่วนตำบลห้วยทราย หมู่ที่ 2,5,6 และหมู่ที่ 10 ต.ห้วยทราย อ.หนองแค จ.สระบุรี</v>
          </cell>
          <cell r="G360">
            <v>4817000</v>
          </cell>
          <cell r="H360">
            <v>200</v>
          </cell>
          <cell r="I360">
            <v>11</v>
          </cell>
          <cell r="J360">
            <v>189</v>
          </cell>
        </row>
        <row r="361">
          <cell r="C361" t="str">
            <v>1Z.62.0281.1.2.2.00.1</v>
          </cell>
          <cell r="D361" t="str">
            <v>หนองแค</v>
          </cell>
          <cell r="E361">
            <v>2562</v>
          </cell>
          <cell r="F361" t="str">
            <v>หมู่ 9 (ถนนเลียบคลองชลประทาน) ตำบลหนองยาว อำเภอเมือง จังหวัดสระบุรี</v>
          </cell>
          <cell r="G361">
            <v>260000</v>
          </cell>
          <cell r="H361">
            <v>23</v>
          </cell>
          <cell r="I361">
            <v>0</v>
          </cell>
          <cell r="J361">
            <v>23</v>
          </cell>
        </row>
        <row r="362">
          <cell r="C362" t="str">
            <v>1Z.59.1636.1.2.2.00.2</v>
          </cell>
          <cell r="D362" t="str">
            <v>อ่างทอง</v>
          </cell>
          <cell r="E362">
            <v>2559</v>
          </cell>
          <cell r="F362" t="str">
            <v>ชุมชน ม.5 ต.เอกราช อ.ป่าโมก จ.อ่างทอง</v>
          </cell>
          <cell r="G362">
            <v>400000</v>
          </cell>
          <cell r="H362">
            <v>20</v>
          </cell>
          <cell r="I362">
            <v>11</v>
          </cell>
          <cell r="J362">
            <v>9</v>
          </cell>
        </row>
        <row r="363">
          <cell r="C363" t="str">
            <v>1Z.59.0770.1.2.2.00.1</v>
          </cell>
          <cell r="D363" t="str">
            <v>อ่างทอง</v>
          </cell>
          <cell r="E363">
            <v>2559</v>
          </cell>
          <cell r="F363" t="str">
            <v>ชุมชนหน้าบริษัท ไทยเรยอน จำกัด(มหาชน) ต.โพสะ อ.เมือง จ.อ่างทอง ( 100 % แล้ว )</v>
          </cell>
          <cell r="G363">
            <v>1966000</v>
          </cell>
          <cell r="H363">
            <v>50</v>
          </cell>
          <cell r="I363">
            <v>43</v>
          </cell>
          <cell r="J363">
            <v>7</v>
          </cell>
        </row>
        <row r="364">
          <cell r="C364" t="str">
            <v>1Z.59.0757.1.2.2.00.1</v>
          </cell>
          <cell r="D364" t="str">
            <v>อ่างทอง</v>
          </cell>
          <cell r="E364">
            <v>2559</v>
          </cell>
          <cell r="F364" t="str">
            <v>ปากซอยเทศบาล 4 – บ้านครูพล ต.แสวงหา อ.แสวงหา จ.อ่างทอง ( 100 % แล้ว )</v>
          </cell>
          <cell r="G364">
            <v>342000</v>
          </cell>
          <cell r="H364">
            <v>15</v>
          </cell>
          <cell r="I364">
            <v>3</v>
          </cell>
          <cell r="J364">
            <v>12</v>
          </cell>
        </row>
        <row r="365">
          <cell r="C365" t="str">
            <v>1Z.59.1683.1.2.2.00.2</v>
          </cell>
          <cell r="D365" t="str">
            <v>อ่างทอง</v>
          </cell>
          <cell r="E365">
            <v>2559</v>
          </cell>
          <cell r="F365" t="str">
            <v>สะพานคลองมะกอก-วัดน้ำอาบ ม.1 ต.อินทประมูล  อ.โพธิ์ทอง จ.อ่างทอง</v>
          </cell>
          <cell r="G365">
            <v>320000</v>
          </cell>
          <cell r="H365">
            <v>40</v>
          </cell>
          <cell r="I365">
            <v>4</v>
          </cell>
          <cell r="J365">
            <v>36</v>
          </cell>
        </row>
        <row r="366">
          <cell r="C366" t="str">
            <v>1Z.59.1684.1.2.2.00.2</v>
          </cell>
          <cell r="D366" t="str">
            <v>อ่างทอง</v>
          </cell>
          <cell r="E366">
            <v>2559</v>
          </cell>
          <cell r="F366" t="str">
            <v>หน้าวัดไทร ม.7ต.ป่างิ้ว อ.เมือง - ม.1 ต.อินทประมูล อ.โพธิ์ทอง จ.อ่างทอง</v>
          </cell>
          <cell r="G366">
            <v>1060000</v>
          </cell>
          <cell r="H366">
            <v>130</v>
          </cell>
          <cell r="I366">
            <v>16</v>
          </cell>
          <cell r="J366">
            <v>114</v>
          </cell>
        </row>
        <row r="367">
          <cell r="C367" t="str">
            <v>1Z.59.1477.1.2.2.00.2</v>
          </cell>
          <cell r="D367" t="str">
            <v>กาญจนบุรี</v>
          </cell>
          <cell r="E367">
            <v>2559</v>
          </cell>
          <cell r="F367" t="str">
            <v>ถนนกาญจนบุรี-อู่ทอง ต.หนองขาว อ.ท่าม่วง จ.กาญจนบุรี</v>
          </cell>
          <cell r="G367">
            <v>5000000</v>
          </cell>
          <cell r="H367">
            <v>300</v>
          </cell>
          <cell r="I367">
            <v>2</v>
          </cell>
          <cell r="J367">
            <v>298</v>
          </cell>
        </row>
        <row r="368">
          <cell r="C368" t="str">
            <v>1Z.59.1513.1.2.2.00.2</v>
          </cell>
          <cell r="D368" t="str">
            <v>กาญจนบุรี</v>
          </cell>
          <cell r="E368">
            <v>2559</v>
          </cell>
          <cell r="F368" t="str">
            <v>เทศบาลตำบลหนองหญ้าดอกขาวม.3 ม.6 ม.11 อ.เมือง จ.กาญจนบุรี</v>
          </cell>
          <cell r="G368">
            <v>13000000</v>
          </cell>
          <cell r="H368">
            <v>400</v>
          </cell>
          <cell r="I368">
            <v>24</v>
          </cell>
          <cell r="J368">
            <v>376</v>
          </cell>
        </row>
        <row r="369">
          <cell r="C369" t="str">
            <v>1Z.60.0060.1.2.2.00.1</v>
          </cell>
          <cell r="D369" t="str">
            <v>กาญจนบุรี</v>
          </cell>
          <cell r="E369">
            <v>2560</v>
          </cell>
          <cell r="F369" t="str">
            <v>ท่ามะขาม หมู่ 3 ซ.1,3,5,7,9 ตำบลท่ามะขาม อำเภอเมืองกาญจนบุรี จังหวัดกาญจนบุรี</v>
          </cell>
          <cell r="G369">
            <v>2510000</v>
          </cell>
          <cell r="H369">
            <v>100</v>
          </cell>
          <cell r="I369">
            <v>2</v>
          </cell>
          <cell r="J369">
            <v>98</v>
          </cell>
        </row>
        <row r="370">
          <cell r="C370" t="str">
            <v>1Z.60.1084.1.2.2.00.3</v>
          </cell>
          <cell r="D370" t="str">
            <v>กาญจนบุรี</v>
          </cell>
          <cell r="E370">
            <v>2560</v>
          </cell>
          <cell r="F370" t="str">
            <v>สี่แยกแก่งเสี้ยน-วัดท่าพระเนียด ต.แก่งเสี้ยน อ.เมือง จ.กาญจนบุรี</v>
          </cell>
          <cell r="G370">
            <v>6400000</v>
          </cell>
          <cell r="H370">
            <v>300</v>
          </cell>
          <cell r="I370">
            <v>0</v>
          </cell>
          <cell r="J370">
            <v>300</v>
          </cell>
        </row>
        <row r="371">
          <cell r="C371" t="str">
            <v>1Z.62.0322.1.2.2.00.1</v>
          </cell>
          <cell r="D371" t="str">
            <v>กาญจนบุรี</v>
          </cell>
          <cell r="E371">
            <v>2562</v>
          </cell>
          <cell r="F371" t="str">
            <v>หน้ากองผสม - บ้านท่าอ้อ เทศบาลตำบลเกาะสำโรง ตำบลเกาะสำโรง อำเภอเมือง จังหวัดกาญจนบุรี</v>
          </cell>
          <cell r="G371">
            <v>14266000</v>
          </cell>
          <cell r="H371">
            <v>320</v>
          </cell>
          <cell r="J371">
            <v>320</v>
          </cell>
        </row>
        <row r="372">
          <cell r="C372" t="str">
            <v>1Z.59.1469.1.2.2.00.2</v>
          </cell>
          <cell r="D372" t="str">
            <v>กุยบุรี</v>
          </cell>
          <cell r="E372">
            <v>2559</v>
          </cell>
          <cell r="F372" t="str">
            <v>ถนนซอยต้นเกตุ ต.ศาลาลัย อ.สามร้อยยอด จ.ประจวบคีรีขันธ์</v>
          </cell>
          <cell r="G372">
            <v>1600000</v>
          </cell>
          <cell r="H372">
            <v>80</v>
          </cell>
          <cell r="I372">
            <v>126</v>
          </cell>
          <cell r="J372">
            <v>-46</v>
          </cell>
          <cell r="K372" t="str">
            <v>CP</v>
          </cell>
        </row>
        <row r="373">
          <cell r="C373" t="str">
            <v>1Z.59.1473.1.2.2.00.2</v>
          </cell>
          <cell r="D373" t="str">
            <v>กุยบุรี</v>
          </cell>
          <cell r="E373">
            <v>2559</v>
          </cell>
          <cell r="F373" t="str">
            <v>ม.1,2,4,7 ต.กุยบุรี อ.กุยบุรี จ.ประจวบคีรีขันธ์</v>
          </cell>
          <cell r="G373">
            <v>1800000</v>
          </cell>
          <cell r="H373">
            <v>80</v>
          </cell>
          <cell r="I373">
            <v>155</v>
          </cell>
          <cell r="J373">
            <v>-75</v>
          </cell>
          <cell r="K373" t="str">
            <v>CP</v>
          </cell>
        </row>
        <row r="374">
          <cell r="C374" t="str">
            <v>1Z.59.1464.1.2.2.00.2</v>
          </cell>
          <cell r="D374" t="str">
            <v>กุยบุรี</v>
          </cell>
          <cell r="E374">
            <v>2559</v>
          </cell>
          <cell r="F374" t="str">
            <v>ม.7, 9 ต.กุยเหนือ อ.กุยบุรี จ.ประจวบคีรีขันธ์</v>
          </cell>
          <cell r="G374">
            <v>2800000</v>
          </cell>
          <cell r="H374">
            <v>160</v>
          </cell>
          <cell r="I374">
            <v>168</v>
          </cell>
          <cell r="J374">
            <v>-8</v>
          </cell>
          <cell r="K374" t="str">
            <v>CP</v>
          </cell>
        </row>
        <row r="375">
          <cell r="C375" t="str">
            <v>1Z.59.1518.1.2.2.00.2</v>
          </cell>
          <cell r="D375" t="str">
            <v>กุยบุรี</v>
          </cell>
          <cell r="E375">
            <v>2559</v>
          </cell>
          <cell r="F375" t="str">
            <v>หมู่บ้านอู่ตะเภา ต.กุยเหนือ ถึง บ้านคลองเก่า ต.บ่อนอก อ.เมือง จ.ประจวบคีรีขันธ์</v>
          </cell>
          <cell r="G375">
            <v>7000000</v>
          </cell>
          <cell r="H375">
            <v>200</v>
          </cell>
          <cell r="I375">
            <v>103</v>
          </cell>
          <cell r="J375">
            <v>97</v>
          </cell>
        </row>
        <row r="376">
          <cell r="C376" t="str">
            <v>1Z.60.0970.1.2.2.00.3</v>
          </cell>
          <cell r="D376" t="str">
            <v>กุยบุรี</v>
          </cell>
          <cell r="E376">
            <v>2560</v>
          </cell>
          <cell r="F376" t="str">
            <v>ซอยถนนต้นเกตุและบ้านหนองไพรวัลย์ซอย 8 ต.ศาลาลัย อ.สามร้อยยอด จ.ประจวบคีรีขันธ์</v>
          </cell>
          <cell r="G376">
            <v>1300000</v>
          </cell>
          <cell r="H376">
            <v>120</v>
          </cell>
          <cell r="I376">
            <v>0</v>
          </cell>
          <cell r="J376">
            <v>120</v>
          </cell>
        </row>
        <row r="377">
          <cell r="C377" t="str">
            <v>1Z.60.0979.1.2.2.00.3</v>
          </cell>
          <cell r="D377" t="str">
            <v>กุยบุรี</v>
          </cell>
          <cell r="E377">
            <v>2560</v>
          </cell>
          <cell r="F377" t="str">
            <v>ซอยโรงเรียนบ้านป่าถล่ม ต.สามกระทาย อ.กุยบุรี จ.ประจวบคีรีขันธ์</v>
          </cell>
          <cell r="G377">
            <v>230000</v>
          </cell>
          <cell r="H377">
            <v>20</v>
          </cell>
          <cell r="I377">
            <v>0</v>
          </cell>
          <cell r="J377">
            <v>20</v>
          </cell>
        </row>
        <row r="378">
          <cell r="C378" t="str">
            <v>1Z.60.0972.1.2.2.00.3</v>
          </cell>
          <cell r="D378" t="str">
            <v>กุยบุรี</v>
          </cell>
          <cell r="E378">
            <v>2560</v>
          </cell>
          <cell r="F378" t="str">
            <v>ถนนซอยบ้านหนองแก ต.ไร่ใหม่ อ.สามร้อยยอด จ.ประจวบคีรีขันธ์</v>
          </cell>
          <cell r="G378">
            <v>1110000</v>
          </cell>
          <cell r="H378">
            <v>100</v>
          </cell>
          <cell r="I378">
            <v>0</v>
          </cell>
          <cell r="J378">
            <v>100</v>
          </cell>
        </row>
        <row r="379">
          <cell r="C379" t="str">
            <v>1Z.60.0973.1.2.2.00.3</v>
          </cell>
          <cell r="D379" t="str">
            <v>กุยบุรี</v>
          </cell>
          <cell r="E379">
            <v>2560</v>
          </cell>
          <cell r="F379" t="str">
            <v>ถนนซอยสหมิตร ต.ไร่ใหม่ อ.สามร้อยยอด จ.ประจวบคีรีขันธ์</v>
          </cell>
          <cell r="G379">
            <v>560000</v>
          </cell>
          <cell r="H379">
            <v>50</v>
          </cell>
          <cell r="I379">
            <v>0</v>
          </cell>
          <cell r="J379">
            <v>50</v>
          </cell>
        </row>
        <row r="380">
          <cell r="C380" t="str">
            <v>1Z.60.0988.1.2.2.00.3</v>
          </cell>
          <cell r="D380" t="str">
            <v>กุยบุรี</v>
          </cell>
          <cell r="E380">
            <v>2560</v>
          </cell>
          <cell r="F380" t="str">
            <v>บริเวณ ม.8,13 ต.บ่อนอก อ.เมือง จ.ประจวบคีรีขันธ์</v>
          </cell>
          <cell r="G380">
            <v>5410000</v>
          </cell>
          <cell r="H380">
            <v>0</v>
          </cell>
          <cell r="I380">
            <v>0</v>
          </cell>
          <cell r="J380">
            <v>0</v>
          </cell>
        </row>
        <row r="381">
          <cell r="C381" t="str">
            <v>1Z.60.0989.1.2.2.00.3</v>
          </cell>
          <cell r="D381" t="str">
            <v>กุยบุรี</v>
          </cell>
          <cell r="E381">
            <v>2560</v>
          </cell>
          <cell r="F381" t="str">
            <v>หมู่ที่ 4 บ้านโคกรักสายคลองล้อม,สายละลองไฟไหม้ ต.กุยเหนือ อ.กุยบุรี จ.ประจวบคีรีขันธ์</v>
          </cell>
          <cell r="G381">
            <v>250000</v>
          </cell>
          <cell r="H381">
            <v>20</v>
          </cell>
          <cell r="I381">
            <v>0</v>
          </cell>
          <cell r="J381">
            <v>20</v>
          </cell>
        </row>
        <row r="382">
          <cell r="C382" t="str">
            <v>1Z.60.0976.1.2.2.00.3</v>
          </cell>
          <cell r="D382" t="str">
            <v>กุยบุรี</v>
          </cell>
          <cell r="E382">
            <v>2560</v>
          </cell>
          <cell r="F382" t="str">
            <v>หมู่ที่ 7สายหนองเตาปูนซอย 1,2,3,4,6,7 ต.กุยเหนือ อ.กุยบุรี จ.ประจวบคีรีขันธ์</v>
          </cell>
          <cell r="G382">
            <v>740000</v>
          </cell>
          <cell r="H382">
            <v>65</v>
          </cell>
          <cell r="I382">
            <v>0</v>
          </cell>
          <cell r="J382">
            <v>65</v>
          </cell>
        </row>
        <row r="383">
          <cell r="C383" t="str">
            <v>1Z.61.0292.1.2.2.00.1</v>
          </cell>
          <cell r="D383" t="str">
            <v>กุยบุรี</v>
          </cell>
          <cell r="E383">
            <v>2561</v>
          </cell>
          <cell r="F383" t="str">
            <v>ซอยใกล้โชว์รูมคูโบต้า ต.ศิลาลอย อ.สามร้อยยอด จ.ประจวบคีรีขันธ์</v>
          </cell>
          <cell r="G383">
            <v>1524600</v>
          </cell>
          <cell r="H383">
            <v>60</v>
          </cell>
          <cell r="I383">
            <v>2</v>
          </cell>
          <cell r="J383">
            <v>58</v>
          </cell>
        </row>
        <row r="384">
          <cell r="C384" t="str">
            <v>1Z.61.0284.1.2.2.00.1</v>
          </cell>
          <cell r="D384" t="str">
            <v>กุยบุรี</v>
          </cell>
          <cell r="E384">
            <v>2561</v>
          </cell>
          <cell r="F384" t="str">
            <v>ซอยตรงข้ามไฟฟ้าย่อยบ้านหนองตาเสือ ต.กุยบุรี อ.กุยบุรี จ.ประจวบคีรีขันธ์</v>
          </cell>
          <cell r="G384">
            <v>733600</v>
          </cell>
          <cell r="H384">
            <v>30</v>
          </cell>
          <cell r="I384">
            <v>0</v>
          </cell>
          <cell r="J384">
            <v>30</v>
          </cell>
        </row>
        <row r="385">
          <cell r="C385" t="str">
            <v>1Z.61.0286.1.2.2.00.1</v>
          </cell>
          <cell r="D385" t="str">
            <v>กุยบุรี</v>
          </cell>
          <cell r="E385">
            <v>2561</v>
          </cell>
          <cell r="F385" t="str">
            <v>ซอยหน้าเทศบาลกุยบุรี ต.กุยบุรี อ.กุยบุรี จ.ประจวบคีรีขันธ์</v>
          </cell>
          <cell r="G385">
            <v>1178100</v>
          </cell>
          <cell r="H385">
            <v>50</v>
          </cell>
          <cell r="I385">
            <v>1</v>
          </cell>
          <cell r="J385">
            <v>49</v>
          </cell>
        </row>
        <row r="386">
          <cell r="C386" t="str">
            <v>1Z.61.0272.1.2.2.00.1</v>
          </cell>
          <cell r="D386" t="str">
            <v>กุยบุรี</v>
          </cell>
          <cell r="E386">
            <v>2561</v>
          </cell>
          <cell r="F386" t="str">
            <v>หมู่ที่ 2 บ้านบนซอย 1,6 ต.กุยบุรี อ.กุยบุรี จ.ประจวบคีรีขันธ์</v>
          </cell>
          <cell r="G386">
            <v>227700</v>
          </cell>
          <cell r="H386">
            <v>10</v>
          </cell>
          <cell r="I386">
            <v>1</v>
          </cell>
          <cell r="J386">
            <v>9</v>
          </cell>
        </row>
        <row r="387">
          <cell r="C387" t="str">
            <v>1Z.62.0323.1.2.2.00.1</v>
          </cell>
          <cell r="D387" t="str">
            <v>กุยบุรี</v>
          </cell>
          <cell r="E387">
            <v>2562</v>
          </cell>
          <cell r="F387" t="str">
            <v>หมู่ 5 ซอยบ้านปากเหมืองหนองไอ้พรม ตำบลกุยเหนือ อำเภอกุยบุรี จังหวัดประจวบคีรีขันธ์</v>
          </cell>
          <cell r="G387">
            <v>896000</v>
          </cell>
          <cell r="H387">
            <v>20</v>
          </cell>
          <cell r="J387">
            <v>20</v>
          </cell>
        </row>
        <row r="388">
          <cell r="C388" t="str">
            <v>1Z.59.1446.1.2.2.00.2</v>
          </cell>
          <cell r="D388" t="str">
            <v>ด่านช้าง</v>
          </cell>
          <cell r="E388">
            <v>2559</v>
          </cell>
          <cell r="F388" t="str">
            <v>บ้านพักครูโรงเรียนบรรหารแจ่มใสวิทยา 3 ม.1  ต.ด่านช้าง อ.ด่านช้าง จ.สุพรรณบุรี</v>
          </cell>
          <cell r="G388">
            <v>200000</v>
          </cell>
          <cell r="H388">
            <v>12</v>
          </cell>
          <cell r="I388">
            <v>3</v>
          </cell>
          <cell r="J388">
            <v>9</v>
          </cell>
        </row>
        <row r="389">
          <cell r="C389" t="str">
            <v>1Z.59.1510.1.2.2.00.2</v>
          </cell>
          <cell r="D389" t="str">
            <v>ด่านช้าง</v>
          </cell>
          <cell r="E389">
            <v>2559</v>
          </cell>
          <cell r="F389" t="str">
            <v>บ้านวังน้ำโจน ม.10 ต.หนองมะค่าโมง อ.ด่านช้าง จ.สุพรรณบุรี</v>
          </cell>
          <cell r="G389">
            <v>900000</v>
          </cell>
          <cell r="H389">
            <v>35</v>
          </cell>
          <cell r="I389">
            <v>35</v>
          </cell>
          <cell r="J389">
            <v>0</v>
          </cell>
        </row>
        <row r="390">
          <cell r="C390" t="str">
            <v>1Z.59.1499.1.2.2.00.2</v>
          </cell>
          <cell r="D390" t="str">
            <v>ด่านช้าง</v>
          </cell>
          <cell r="E390">
            <v>2559</v>
          </cell>
          <cell r="F390" t="str">
            <v>ม.11 ต.ด่านช้าง อ.ด่านช้าง  จ.สุพรรณบุรี (เชื่อมต่อกับ นายภาคิน)</v>
          </cell>
          <cell r="G390">
            <v>150000</v>
          </cell>
          <cell r="H390">
            <v>10</v>
          </cell>
          <cell r="I390">
            <v>11</v>
          </cell>
          <cell r="J390">
            <v>-1</v>
          </cell>
          <cell r="K390" t="str">
            <v>CP</v>
          </cell>
        </row>
        <row r="391">
          <cell r="C391" t="str">
            <v>1Z.59.1447.1.2.2.00.2</v>
          </cell>
          <cell r="D391" t="str">
            <v>ด่านช้าง</v>
          </cell>
          <cell r="E391">
            <v>2559</v>
          </cell>
          <cell r="F391" t="str">
            <v>สี่แยกหนองปรือ ม.7 ต.หนองขาม อ.หนองหญ้าไซ จ.สุพรรณบุรี</v>
          </cell>
          <cell r="G391">
            <v>250000</v>
          </cell>
          <cell r="H391">
            <v>15</v>
          </cell>
          <cell r="I391">
            <v>21</v>
          </cell>
          <cell r="J391">
            <v>-6</v>
          </cell>
          <cell r="K391" t="str">
            <v>CP</v>
          </cell>
        </row>
        <row r="392">
          <cell r="C392" t="str">
            <v>1Z.59.1490.1.2.2.00.2</v>
          </cell>
          <cell r="D392" t="str">
            <v>ด่านช้าง</v>
          </cell>
          <cell r="E392">
            <v>2559</v>
          </cell>
          <cell r="F392" t="str">
            <v xml:space="preserve">หลังวัดชลประชาเทพนิมิต ม.11 ต.ด่านช้าง อ.ด่านช้าง จ.สุพรรณบุรี </v>
          </cell>
          <cell r="G392">
            <v>250000</v>
          </cell>
          <cell r="H392">
            <v>20</v>
          </cell>
          <cell r="I392">
            <v>10</v>
          </cell>
          <cell r="J392">
            <v>10</v>
          </cell>
        </row>
        <row r="393">
          <cell r="C393" t="str">
            <v>1Z.60.1095.1.2.2.00.3</v>
          </cell>
          <cell r="D393" t="str">
            <v>ด่านช้าง</v>
          </cell>
          <cell r="E393">
            <v>2560</v>
          </cell>
          <cell r="F393" t="str">
            <v>เทศบาลตำบลหนองหญ้าไซ อ.หนองหญ้าไซ จ.สุพรรณบุรี</v>
          </cell>
          <cell r="G393">
            <v>14603000</v>
          </cell>
          <cell r="H393">
            <v>1080</v>
          </cell>
          <cell r="I393">
            <v>0</v>
          </cell>
          <cell r="J393">
            <v>1080</v>
          </cell>
        </row>
        <row r="394">
          <cell r="C394" t="str">
            <v>1Z.60.1099.1.2.2.00.3</v>
          </cell>
          <cell r="D394" t="str">
            <v>ด่านช้าง</v>
          </cell>
          <cell r="E394">
            <v>2560</v>
          </cell>
          <cell r="F394" t="str">
            <v>บ้านบ่อกรุ ม.1, บ้านหนองป่าแซง ม.6, บ้านทุ่งกฐิน ม.4 ต.บ่อกรุ อ.เดิมบางนางบวช จ.สุพรรณบุรี</v>
          </cell>
          <cell r="G394">
            <v>9100000</v>
          </cell>
          <cell r="H394">
            <v>703</v>
          </cell>
          <cell r="I394">
            <v>0</v>
          </cell>
          <cell r="J394">
            <v>703</v>
          </cell>
        </row>
        <row r="395">
          <cell r="C395" t="str">
            <v>1Z.61.0473.1.2.2.00.3</v>
          </cell>
          <cell r="D395" t="str">
            <v>ด่านช้าง</v>
          </cell>
          <cell r="E395">
            <v>2561</v>
          </cell>
          <cell r="F395" t="str">
            <v>บ้านดงปอ หมู่ 10 ตำบลด่านช้าง อำเภอด่านช้าง จังหวัดสุพรรณบุรี</v>
          </cell>
          <cell r="G395">
            <v>203500</v>
          </cell>
          <cell r="H395">
            <v>15</v>
          </cell>
          <cell r="J395">
            <v>15</v>
          </cell>
        </row>
        <row r="396">
          <cell r="C396" t="str">
            <v>1Z.61.0474.1.2.2.00.3</v>
          </cell>
          <cell r="D396" t="str">
            <v>ด่านช้าง</v>
          </cell>
          <cell r="E396">
            <v>2561</v>
          </cell>
          <cell r="F396" t="str">
            <v>บ้านใหม่หนองมะสังฃ์ หมู่ 18 ตำบลด่านช้าง อำเภอด่านช้าง จังหวัดสุพรรณบุรี</v>
          </cell>
          <cell r="G396">
            <v>203500</v>
          </cell>
          <cell r="H396">
            <v>25</v>
          </cell>
          <cell r="J396">
            <v>25</v>
          </cell>
        </row>
        <row r="397">
          <cell r="C397" t="str">
            <v>1Z.61.0462.1.2.2.00.3</v>
          </cell>
          <cell r="D397" t="str">
            <v>ด่านช้าง</v>
          </cell>
          <cell r="E397">
            <v>2561</v>
          </cell>
          <cell r="F397" t="str">
            <v>หลังวัดเขาสวรรค์ หมู่ 18 ตำบลหนองมะค่าโมง อำเภอด่านช้าง จังหวัดสุพรรณบุรี</v>
          </cell>
          <cell r="G397">
            <v>166500</v>
          </cell>
          <cell r="H397">
            <v>20</v>
          </cell>
          <cell r="J397">
            <v>20</v>
          </cell>
        </row>
        <row r="398">
          <cell r="C398" t="str">
            <v>1Z.59.2256.1.2.2.00.2</v>
          </cell>
          <cell r="D398" t="str">
            <v>เดิมบางนางบวช</v>
          </cell>
          <cell r="E398">
            <v>2559</v>
          </cell>
          <cell r="F398" t="str">
            <v>บริเวณ บ้านนางบวช ม.2 ปลายท่อประปา ถึง หมู่ที่ 6 บ้านดอนสันชัย และหมู่บ้านที่8 บ้านท่าลาน ต.วังลึก อ.สามชุก จ.สุพรรณบุรี</v>
          </cell>
          <cell r="G398">
            <v>4100800</v>
          </cell>
          <cell r="H398">
            <v>182</v>
          </cell>
          <cell r="I398">
            <v>23</v>
          </cell>
          <cell r="J398">
            <v>159</v>
          </cell>
        </row>
        <row r="399">
          <cell r="C399" t="str">
            <v>1Z.59.1508.1.2.2.00.2</v>
          </cell>
          <cell r="D399" t="str">
            <v>เดิมบางนางบวช</v>
          </cell>
          <cell r="E399">
            <v>2559</v>
          </cell>
          <cell r="F399" t="str">
            <v>บริเวณข้ามสะพานวัดสำเภาล่ม-ปั้มเอสโซ่นางบวช อ.เดิมบางนางบวช จ.สุพรรณบุรี</v>
          </cell>
          <cell r="G399">
            <v>1000000</v>
          </cell>
          <cell r="H399">
            <v>50</v>
          </cell>
          <cell r="I399">
            <v>3</v>
          </cell>
          <cell r="J399">
            <v>47</v>
          </cell>
        </row>
        <row r="400">
          <cell r="C400" t="str">
            <v>1Z.59.1465.1.2.2.00.2</v>
          </cell>
          <cell r="D400" t="str">
            <v>เดิมบางนางบวช</v>
          </cell>
          <cell r="E400">
            <v>2559</v>
          </cell>
          <cell r="F400" t="str">
            <v>บ้านบางกระโพน ต.นางบวช อ.เดิมบางนางบวช จ.สุพรรณบุรี</v>
          </cell>
          <cell r="G400">
            <v>1500000</v>
          </cell>
          <cell r="H400">
            <v>100</v>
          </cell>
          <cell r="I400">
            <v>56</v>
          </cell>
          <cell r="J400">
            <v>44</v>
          </cell>
        </row>
        <row r="401">
          <cell r="C401" t="str">
            <v>1Z.59.1494.1.2.2.00.2</v>
          </cell>
          <cell r="D401" t="str">
            <v>เดิมบางนางบวช</v>
          </cell>
          <cell r="E401">
            <v>2559</v>
          </cell>
          <cell r="F401" t="str">
            <v>ปากน้ำหมู่1-ปากน้ำหมู่ 7 (บ้านนายขวัญชัย) อ.เดิมบางนางบวช จ.สุพรรณบุรี</v>
          </cell>
          <cell r="G401">
            <v>1200000</v>
          </cell>
          <cell r="H401">
            <v>111</v>
          </cell>
          <cell r="I401">
            <v>29</v>
          </cell>
          <cell r="J401">
            <v>82</v>
          </cell>
        </row>
        <row r="402">
          <cell r="C402" t="str">
            <v>1Z.59.1454.1.2.2.00.2</v>
          </cell>
          <cell r="D402" t="str">
            <v>เดิมบางนางบวช</v>
          </cell>
          <cell r="E402">
            <v>2559</v>
          </cell>
          <cell r="F402" t="str">
            <v>วัดท่าฟืนถึงสะพานวัดสำเภาล่ม ต.นางบวช อ.เดิมบางนางบวช จ.สุพรรณบุรี</v>
          </cell>
          <cell r="G402">
            <v>4200000</v>
          </cell>
          <cell r="H402">
            <v>400</v>
          </cell>
          <cell r="I402">
            <v>21</v>
          </cell>
          <cell r="J402">
            <v>379</v>
          </cell>
        </row>
        <row r="403">
          <cell r="C403" t="str">
            <v>1Z.59.1487.1.2.2.00.2</v>
          </cell>
          <cell r="D403" t="str">
            <v>เดิมบางนางบวช</v>
          </cell>
          <cell r="E403">
            <v>2559</v>
          </cell>
          <cell r="F403" t="str">
            <v>หมู่บ้านคลอง5 หมู่1ปากน้ำ - บ้านนางเหลื่อม ศิริรัต อ.เดิมบางนางบวช จ.สุพรรณบุรี</v>
          </cell>
          <cell r="G403">
            <v>350000</v>
          </cell>
          <cell r="H403">
            <v>41</v>
          </cell>
          <cell r="I403">
            <v>10</v>
          </cell>
          <cell r="J403">
            <v>31</v>
          </cell>
        </row>
        <row r="404">
          <cell r="C404" t="str">
            <v>1Z.61.0478.1.2.2.00.3</v>
          </cell>
          <cell r="D404" t="str">
            <v>เดิมบางนางบวช</v>
          </cell>
          <cell r="E404">
            <v>2561</v>
          </cell>
          <cell r="F404" t="str">
            <v>ซอยบ้านท่าใหญ่(ถนน340) - สะพานวัดเดิมบาง ตำบลเดิมบาง อำเภอเดิมบางนางบวช จังหวัดสุพรรณบุรี</v>
          </cell>
          <cell r="G404">
            <v>462500</v>
          </cell>
          <cell r="H404">
            <v>30</v>
          </cell>
          <cell r="J404">
            <v>30</v>
          </cell>
        </row>
        <row r="405">
          <cell r="C405" t="str">
            <v>1Z.61.0281.1.2.2.00.1</v>
          </cell>
          <cell r="D405" t="str">
            <v>เดิมบางนางบวช</v>
          </cell>
          <cell r="E405">
            <v>2561</v>
          </cell>
          <cell r="F405" t="str">
            <v>บึงกำมะเชียร-ค่ายลูกเสือกำมะเชียร ม.6 ต.เขาพระ อ.เดิมบางนางบวช จ.สุพรรณบุรี</v>
          </cell>
          <cell r="G405">
            <v>231700</v>
          </cell>
          <cell r="H405">
            <v>10</v>
          </cell>
          <cell r="I405">
            <v>3</v>
          </cell>
          <cell r="J405">
            <v>7</v>
          </cell>
        </row>
        <row r="406">
          <cell r="C406" t="str">
            <v>1Z.61.0285.1.2.2.00.1</v>
          </cell>
          <cell r="D406" t="str">
            <v>เดิมบางนางบวช</v>
          </cell>
          <cell r="E406">
            <v>2561</v>
          </cell>
          <cell r="F406" t="str">
            <v>สี่แยกโรงพยาบาลเดิมบาง-ซอยวัดเขาพระ (ถ.340) ต.เขาพระ อ.เดิมบางนางบวช จ.สุพรรณบุรี</v>
          </cell>
          <cell r="G406">
            <v>367300</v>
          </cell>
          <cell r="H406">
            <v>15</v>
          </cell>
          <cell r="I406">
            <v>1</v>
          </cell>
          <cell r="J406">
            <v>14</v>
          </cell>
        </row>
        <row r="407">
          <cell r="C407" t="str">
            <v>1Z.62.0320.1.2.2.00.1</v>
          </cell>
          <cell r="D407" t="str">
            <v>เดิมบางนางบวช</v>
          </cell>
          <cell r="E407">
            <v>2562</v>
          </cell>
          <cell r="F407" t="str">
            <v>ตำบลเดิมบาง อำเภอเดิมบางนางบวช จังหวัดสุพรรณบุรี</v>
          </cell>
          <cell r="G407">
            <v>1792000</v>
          </cell>
          <cell r="H407">
            <v>41</v>
          </cell>
          <cell r="J407">
            <v>41</v>
          </cell>
        </row>
        <row r="408">
          <cell r="C408" t="str">
            <v>1Z.59.1520.1.2.2.00.2</v>
          </cell>
          <cell r="D408" t="str">
            <v>ท่ามะกา</v>
          </cell>
          <cell r="E408">
            <v>2559</v>
          </cell>
          <cell r="F408" t="str">
            <v>ชุมชนหลังวัดวังขนาย ม.2,6 ต.วังขนาย อ.ท่าม่วง จ.กาญจนบุรี</v>
          </cell>
          <cell r="G408">
            <v>3000000</v>
          </cell>
          <cell r="H408">
            <v>100</v>
          </cell>
          <cell r="I408">
            <v>32</v>
          </cell>
          <cell r="J408">
            <v>68</v>
          </cell>
        </row>
        <row r="409">
          <cell r="C409" t="str">
            <v>1Z.59.1475.1.2.2.00.2</v>
          </cell>
          <cell r="D409" t="str">
            <v>ท่ามะกา</v>
          </cell>
          <cell r="E409">
            <v>2559</v>
          </cell>
          <cell r="F409" t="str">
            <v>ซอยหมู่บ้านวันเพ็ญ 2 ม.1 ต.แสนตอ อ.ท่ามะกา จ.กาญจนบุรี</v>
          </cell>
          <cell r="G409">
            <v>1000000</v>
          </cell>
          <cell r="H409">
            <v>150</v>
          </cell>
          <cell r="I409">
            <v>13</v>
          </cell>
          <cell r="J409">
            <v>137</v>
          </cell>
        </row>
        <row r="410">
          <cell r="C410" t="str">
            <v>1Z.59.1517.1.2.2.00.2</v>
          </cell>
          <cell r="D410" t="str">
            <v>ท่ามะกา</v>
          </cell>
          <cell r="E410">
            <v>2559</v>
          </cell>
          <cell r="F410" t="str">
            <v>บ้านกระต่ายเต้น ม.2 ต.ท่าไม้ อ.ท่ามะกา จ.กาญจนบุรี</v>
          </cell>
          <cell r="G410">
            <v>2000000</v>
          </cell>
          <cell r="H410">
            <v>80</v>
          </cell>
          <cell r="I410">
            <v>6</v>
          </cell>
          <cell r="J410">
            <v>74</v>
          </cell>
        </row>
        <row r="411">
          <cell r="C411" t="str">
            <v>1Z.59.1476.1.2.2.00.2</v>
          </cell>
          <cell r="D411" t="str">
            <v>ท่ามะกา</v>
          </cell>
          <cell r="E411">
            <v>2559</v>
          </cell>
          <cell r="F411" t="str">
            <v>ม.3 บ้านหนองไผ่ ต.ทุ่งทอง อ.ท่าม่วง จ.กาญจนบุรี</v>
          </cell>
          <cell r="G411">
            <v>4500000</v>
          </cell>
          <cell r="H411">
            <v>300</v>
          </cell>
          <cell r="I411">
            <v>86</v>
          </cell>
          <cell r="J411">
            <v>214</v>
          </cell>
        </row>
        <row r="412">
          <cell r="C412" t="str">
            <v>1Z.59.1481.1.2.2.00.2</v>
          </cell>
          <cell r="D412" t="str">
            <v>ท่ามะกา</v>
          </cell>
          <cell r="E412">
            <v>2559</v>
          </cell>
          <cell r="F412" t="str">
            <v>แยกวังขนายถึงวัดบ้านถ้ำ ต.เขาน้อย อ.ท่าม่วง จ.กาญจนบุรี</v>
          </cell>
          <cell r="G412">
            <v>15000000</v>
          </cell>
          <cell r="H412">
            <v>2250</v>
          </cell>
          <cell r="I412">
            <v>201</v>
          </cell>
          <cell r="J412">
            <v>2049</v>
          </cell>
        </row>
        <row r="413">
          <cell r="C413" t="str">
            <v>1Z.60.1081.1.2.2.00.3</v>
          </cell>
          <cell r="D413" t="str">
            <v>ท่ามะกา</v>
          </cell>
          <cell r="E413">
            <v>2560</v>
          </cell>
          <cell r="F413" t="str">
            <v>ถนนเลียบคลองชลประทาน ม.7 ต.ท่าไม้ อ.ท่ามะกา จ.กาญจนบุรี</v>
          </cell>
          <cell r="G413">
            <v>840000</v>
          </cell>
          <cell r="H413">
            <v>50</v>
          </cell>
          <cell r="I413">
            <v>0</v>
          </cell>
          <cell r="J413">
            <v>50</v>
          </cell>
        </row>
        <row r="414">
          <cell r="C414" t="str">
            <v>1Z.60.0983.1.2.2.00.3</v>
          </cell>
          <cell r="D414" t="str">
            <v>ท่ามะกา</v>
          </cell>
          <cell r="E414">
            <v>2560</v>
          </cell>
          <cell r="F414" t="str">
            <v>บ้านทุ่งทอง ม.6 ต.ทุ่งทอง อ.ท่าม่วง จ.กาญจนบุรี</v>
          </cell>
          <cell r="G414">
            <v>1500000</v>
          </cell>
          <cell r="H414">
            <v>125</v>
          </cell>
          <cell r="I414">
            <v>0</v>
          </cell>
          <cell r="J414">
            <v>125</v>
          </cell>
        </row>
        <row r="415">
          <cell r="C415" t="str">
            <v>1Z.61.0274.1.2.2.00.1</v>
          </cell>
          <cell r="D415" t="str">
            <v>ท่ามะกา</v>
          </cell>
          <cell r="E415">
            <v>2561</v>
          </cell>
          <cell r="F415" t="str">
            <v>บ้านทุ่งทอง ม.6 ต.ทุ่งทอง อ.ท่าม่วง จ.กาญจนบุรี</v>
          </cell>
          <cell r="G415">
            <v>693000</v>
          </cell>
          <cell r="H415">
            <v>30</v>
          </cell>
          <cell r="I415">
            <v>19</v>
          </cell>
          <cell r="J415">
            <v>11</v>
          </cell>
        </row>
        <row r="416">
          <cell r="C416" t="str">
            <v>1Z.61.0287.1.2.2.00.1</v>
          </cell>
          <cell r="D416" t="str">
            <v>ท่ามะกา</v>
          </cell>
          <cell r="E416">
            <v>2561</v>
          </cell>
          <cell r="F416" t="str">
            <v>ปลายท่อหน้า อบต.หวายเหนียว ม.7 ต.หวายเหนียว ถึง ลาดจอดรถโรงงานไม้อัดเทโทร ต.หวายเหนียว อ.ท่ามะกา จ.กาญจนบุรี</v>
          </cell>
          <cell r="G416">
            <v>831600</v>
          </cell>
          <cell r="H416">
            <v>35</v>
          </cell>
          <cell r="I416">
            <v>0</v>
          </cell>
          <cell r="J416">
            <v>35</v>
          </cell>
        </row>
        <row r="417">
          <cell r="C417" t="str">
            <v>1Z.59.1460.1.2.2.00.2</v>
          </cell>
          <cell r="D417" t="str">
            <v>นครปฐม</v>
          </cell>
          <cell r="E417">
            <v>2559</v>
          </cell>
          <cell r="F417" t="str">
            <v>จุดตัดทางหลวงชนบท–อบต.โคกพระเจดีย์ ต.โคกพระเจดีย์ อ.นครชัยศรี จ.นครปฐม</v>
          </cell>
          <cell r="G417">
            <v>8000000</v>
          </cell>
          <cell r="H417">
            <v>560</v>
          </cell>
          <cell r="I417">
            <v>20</v>
          </cell>
          <cell r="J417">
            <v>540</v>
          </cell>
        </row>
        <row r="418">
          <cell r="C418" t="str">
            <v>1Z.59.1500.1.2.2.00.2</v>
          </cell>
          <cell r="D418" t="str">
            <v>นครปฐม</v>
          </cell>
          <cell r="E418">
            <v>2559</v>
          </cell>
          <cell r="F418" t="str">
            <v>ศาลากลาง นฐ.ถึง โรงเรียนพระปฐมวิทยา 2 ซอยบ้านดอนสามสิบ  อบต.ดอนยายหอม อ.เมือง จ.นครปฐม</v>
          </cell>
          <cell r="G418">
            <v>6000000</v>
          </cell>
          <cell r="H418">
            <v>201</v>
          </cell>
          <cell r="I418">
            <v>16</v>
          </cell>
          <cell r="J418">
            <v>185</v>
          </cell>
        </row>
        <row r="419">
          <cell r="C419" t="str">
            <v>1Z.59.1466.1.2.2.00.2</v>
          </cell>
          <cell r="D419" t="str">
            <v>นครปฐม</v>
          </cell>
          <cell r="E419">
            <v>2559</v>
          </cell>
          <cell r="F419" t="str">
            <v>อบต.วัดแค  อ..นครชัยศรี จ.นครปฐม</v>
          </cell>
          <cell r="G419">
            <v>2300000</v>
          </cell>
          <cell r="H419">
            <v>150</v>
          </cell>
          <cell r="I419">
            <v>54</v>
          </cell>
          <cell r="J419">
            <v>96</v>
          </cell>
        </row>
        <row r="420">
          <cell r="C420" t="str">
            <v>1Z.60.1092.1.2.2.00.3</v>
          </cell>
          <cell r="D420" t="str">
            <v>นครปฐม</v>
          </cell>
          <cell r="E420">
            <v>2560</v>
          </cell>
          <cell r="F420" t="str">
            <v>ต.หนองดินแดง และ ต.ห้วยจระเข้ อ.เมือง จ.นครปฐม</v>
          </cell>
          <cell r="G420">
            <v>6520000</v>
          </cell>
          <cell r="H420">
            <v>500</v>
          </cell>
          <cell r="I420">
            <v>0</v>
          </cell>
          <cell r="J420">
            <v>500</v>
          </cell>
        </row>
        <row r="421">
          <cell r="C421" t="str">
            <v>1Z.60.0991.1.2.2.00.3</v>
          </cell>
          <cell r="D421" t="str">
            <v>นครปฐม</v>
          </cell>
          <cell r="E421">
            <v>2560</v>
          </cell>
          <cell r="F421" t="str">
            <v>ถ.บรมราชชนนี โรงงานมาสเท็กซ์ จำกัด - บจก.โรจน์ไพบูลย์ อีควิ๊ปเม็นท์</v>
          </cell>
          <cell r="G421">
            <v>2840000</v>
          </cell>
          <cell r="H421">
            <v>310</v>
          </cell>
          <cell r="I421">
            <v>0</v>
          </cell>
          <cell r="J421">
            <v>310</v>
          </cell>
        </row>
        <row r="422">
          <cell r="C422" t="str">
            <v>1Z.62.0318.1.2.2.00.1</v>
          </cell>
          <cell r="D422" t="str">
            <v>นครปฐม</v>
          </cell>
          <cell r="E422">
            <v>2562</v>
          </cell>
          <cell r="F422" t="str">
            <v>วัดบางแขม - แยกศาลากลาง ตำบลบางแขม อำเภอเมือง จังหวัดนครปฐม</v>
          </cell>
          <cell r="G422">
            <v>3420000</v>
          </cell>
          <cell r="H422">
            <v>80</v>
          </cell>
          <cell r="J422">
            <v>80</v>
          </cell>
        </row>
        <row r="423">
          <cell r="C423" t="str">
            <v>1Z.62.0317.1.2.2.00.1</v>
          </cell>
          <cell r="D423" t="str">
            <v>นครปฐม</v>
          </cell>
          <cell r="E423">
            <v>2562</v>
          </cell>
          <cell r="F423" t="str">
            <v>อบต.สระกะเทียม ตำบลสระกะเทียม อำเภอเมือง จังหวัดนครปฐม</v>
          </cell>
          <cell r="G423">
            <v>12815000</v>
          </cell>
          <cell r="H423">
            <v>300</v>
          </cell>
          <cell r="J423">
            <v>300</v>
          </cell>
        </row>
        <row r="424">
          <cell r="C424" t="str">
            <v>1Z.59.1492.1.2.2.00.2</v>
          </cell>
          <cell r="D424" t="str">
            <v>บางสะพาน</v>
          </cell>
          <cell r="E424">
            <v>2559</v>
          </cell>
          <cell r="F424" t="str">
            <v xml:space="preserve"> ถนนเพชรเกษมหน้าร.ร.ธนาคารออมสิน ม.5  ต.ร่อนทอง อ.บางสะพาน จ.ประจวบคีรีขันธ์ </v>
          </cell>
          <cell r="G424">
            <v>500000</v>
          </cell>
          <cell r="H424">
            <v>40</v>
          </cell>
          <cell r="I424">
            <v>7</v>
          </cell>
          <cell r="J424">
            <v>33</v>
          </cell>
        </row>
        <row r="425">
          <cell r="C425" t="str">
            <v>1Z.59.1491.1.2.2.00.2</v>
          </cell>
          <cell r="D425" t="str">
            <v>บางสะพาน</v>
          </cell>
          <cell r="E425">
            <v>2559</v>
          </cell>
          <cell r="F425" t="str">
            <v xml:space="preserve"> ร.ร.ห้วยทรายขาว – อบต.กำเนิดนพคุณ ม.3-5 ต.กำเนิดฯ อ.บางสะพาน จ.ประจวบคีรีขันธ์</v>
          </cell>
          <cell r="G425">
            <v>720000</v>
          </cell>
          <cell r="H425">
            <v>58</v>
          </cell>
          <cell r="I425">
            <v>13</v>
          </cell>
          <cell r="J425">
            <v>45</v>
          </cell>
        </row>
        <row r="426">
          <cell r="C426" t="str">
            <v>1Z.59.1523.1.2.2.00.2</v>
          </cell>
          <cell r="D426" t="str">
            <v>บางสะพาน</v>
          </cell>
          <cell r="E426">
            <v>2559</v>
          </cell>
          <cell r="F426" t="str">
            <v>ถนนฝ่ายท่าหนองหัดไท ม.1 ต.พงศ์ประศาสน์ อ.บางสะพาน จ.ประจวบคีรีขันธ์</v>
          </cell>
          <cell r="G426">
            <v>4600000</v>
          </cell>
          <cell r="H426">
            <v>120</v>
          </cell>
          <cell r="I426">
            <v>14</v>
          </cell>
          <cell r="J426">
            <v>106</v>
          </cell>
        </row>
        <row r="427">
          <cell r="C427" t="str">
            <v>1Z.59.1496.1.2.2.00.2</v>
          </cell>
          <cell r="D427" t="str">
            <v>บางสะพาน</v>
          </cell>
          <cell r="E427">
            <v>2559</v>
          </cell>
          <cell r="F427" t="str">
            <v>ม.2 ทุ่งประดู่ ต.ทับสะแก อ.ทับสะแก จ.ประจวบคีรีขันธ์</v>
          </cell>
          <cell r="G427">
            <v>200000</v>
          </cell>
          <cell r="H427">
            <v>15</v>
          </cell>
          <cell r="I427">
            <v>16</v>
          </cell>
          <cell r="J427">
            <v>-1</v>
          </cell>
          <cell r="K427" t="str">
            <v>CP</v>
          </cell>
        </row>
        <row r="428">
          <cell r="C428" t="str">
            <v>1Z.59.1471.1.2.2.00.2</v>
          </cell>
          <cell r="D428" t="str">
            <v>บางสะพาน</v>
          </cell>
          <cell r="E428">
            <v>2559</v>
          </cell>
          <cell r="F428" t="str">
            <v>ม.3 ต.ช้างแรก อ.บางสะพานน้อย จ.ประจวบคีรีขันธ์</v>
          </cell>
          <cell r="G428">
            <v>1500000</v>
          </cell>
          <cell r="H428">
            <v>90</v>
          </cell>
          <cell r="I428">
            <v>40</v>
          </cell>
          <cell r="J428">
            <v>50</v>
          </cell>
        </row>
        <row r="429">
          <cell r="C429" t="str">
            <v>1Z.59.1484.1.2.2.00.2</v>
          </cell>
          <cell r="D429" t="str">
            <v>บางสะพาน</v>
          </cell>
          <cell r="E429">
            <v>2559</v>
          </cell>
          <cell r="F429" t="str">
            <v>ร.ร.อรุณวิทยา – บ้านแสงทอง ม.2 ต.แสงอรุณ อ.ทับสะแก  จ.ประจวบคีรีขันธ์</v>
          </cell>
          <cell r="G429">
            <v>400000</v>
          </cell>
          <cell r="H429">
            <v>45</v>
          </cell>
          <cell r="I429">
            <v>20</v>
          </cell>
          <cell r="J429">
            <v>25</v>
          </cell>
        </row>
        <row r="430">
          <cell r="C430" t="str">
            <v>1Z.60.0269.1.2.2.00.1</v>
          </cell>
          <cell r="D430" t="str">
            <v>บางสะพาน</v>
          </cell>
          <cell r="E430">
            <v>2560</v>
          </cell>
          <cell r="F430" t="str">
            <v>โรงพยาบาลทับสะแก ตำบลนาหูกวาง อำเภอทับสะแก จังหวัดประจวบคีรีขันธ์</v>
          </cell>
          <cell r="G430">
            <v>3000000</v>
          </cell>
          <cell r="H430">
            <v>1</v>
          </cell>
          <cell r="I430">
            <v>2</v>
          </cell>
          <cell r="J430">
            <v>-1</v>
          </cell>
          <cell r="K430" t="str">
            <v>CP</v>
          </cell>
        </row>
        <row r="431">
          <cell r="C431" t="str">
            <v>1Z.61.0291.1.2.2.00.1</v>
          </cell>
          <cell r="D431" t="str">
            <v>บางสะพาน</v>
          </cell>
          <cell r="E431">
            <v>2561</v>
          </cell>
          <cell r="F431" t="str">
            <v>ซอยหินปิด–บ้านช้างแรก ม.5 ต.ช้างแรก อ.บางสะพานน้อย จ.ประจวบคีรีขันธ์</v>
          </cell>
          <cell r="G431">
            <v>772200</v>
          </cell>
          <cell r="H431">
            <v>30</v>
          </cell>
          <cell r="I431">
            <v>10</v>
          </cell>
          <cell r="J431">
            <v>20</v>
          </cell>
        </row>
        <row r="432">
          <cell r="C432" t="str">
            <v>1Z.62.0315.1.2.2.00.1</v>
          </cell>
          <cell r="D432" t="str">
            <v>บางสะพาน</v>
          </cell>
          <cell r="E432">
            <v>2562</v>
          </cell>
          <cell r="F432" t="str">
            <v>ซอยชุมชนบ้านไร่ใน หมู่ 4 ตำบลช้างแรก อำเภอบางสะพานน้อย จังหวัดประจวบคีรีขันธ์</v>
          </cell>
          <cell r="G432">
            <v>3400000</v>
          </cell>
          <cell r="H432">
            <v>80</v>
          </cell>
          <cell r="J432">
            <v>80</v>
          </cell>
        </row>
        <row r="433">
          <cell r="C433" t="str">
            <v>1Z.62.0316.1.2.2.00.1</v>
          </cell>
          <cell r="D433" t="str">
            <v>บางสะพาน</v>
          </cell>
          <cell r="E433">
            <v>2562</v>
          </cell>
          <cell r="F433" t="str">
            <v>ซอยชุมชนบ้านไร่บน หมู่ 6 ตำบลช้างแรก อำเภอบางสะพานน้อย จังหวัดประจวบคีรีขันธ์</v>
          </cell>
          <cell r="G433">
            <v>3400000</v>
          </cell>
          <cell r="H433">
            <v>80</v>
          </cell>
          <cell r="J433">
            <v>80</v>
          </cell>
        </row>
        <row r="434">
          <cell r="C434" t="str">
            <v>1Z.59.1433.1.2.2.00.2</v>
          </cell>
          <cell r="D434" t="str">
            <v>บ้านโป่ง</v>
          </cell>
          <cell r="E434">
            <v>2559</v>
          </cell>
          <cell r="F434" t="str">
            <v>ชุมชน ม.6 ต.หนองกบ  อ.บ้านโป่ง จ.ราชบุรี</v>
          </cell>
          <cell r="G434">
            <v>1200000</v>
          </cell>
          <cell r="H434">
            <v>150</v>
          </cell>
          <cell r="I434">
            <v>56</v>
          </cell>
          <cell r="J434">
            <v>94</v>
          </cell>
        </row>
        <row r="435">
          <cell r="C435" t="str">
            <v>1Z.59.1480.1.2.2.00.2</v>
          </cell>
          <cell r="D435" t="str">
            <v>บ้านโป่ง</v>
          </cell>
          <cell r="E435">
            <v>2559</v>
          </cell>
          <cell r="F435" t="str">
            <v>ชุมชนทางรถไฟ ถ.เฉลิมพระเกียรติ ร.9  อ.บ้านโป่ง  จ.ราชบุรี</v>
          </cell>
          <cell r="G435">
            <v>280000</v>
          </cell>
          <cell r="H435">
            <v>50</v>
          </cell>
          <cell r="I435">
            <v>2</v>
          </cell>
          <cell r="J435">
            <v>48</v>
          </cell>
        </row>
        <row r="436">
          <cell r="C436" t="str">
            <v>1Z.59.1502.1.2.2.00.2</v>
          </cell>
          <cell r="D436" t="str">
            <v>บ้านโป่ง</v>
          </cell>
          <cell r="E436">
            <v>2559</v>
          </cell>
          <cell r="F436" t="str">
            <v>ชุมชนหมู่ที่ 12ต.สวนกล้วย   อ.บ้านโป่ง  จ.ราชบุรี</v>
          </cell>
          <cell r="G436">
            <v>2504000</v>
          </cell>
          <cell r="H436">
            <v>150</v>
          </cell>
          <cell r="I436">
            <v>1</v>
          </cell>
          <cell r="J436">
            <v>149</v>
          </cell>
        </row>
        <row r="437">
          <cell r="C437" t="str">
            <v>1Z.59.1498.1.2.2.00.2</v>
          </cell>
          <cell r="D437" t="str">
            <v>บ้านโป่ง</v>
          </cell>
          <cell r="E437">
            <v>2559</v>
          </cell>
          <cell r="F437" t="str">
            <v>ชุมชนหมู่ที่ 4  ต.ท่าผา  อ.บ้านโป่ง  จ.ราชบุรี</v>
          </cell>
          <cell r="G437">
            <v>1048000</v>
          </cell>
          <cell r="H437">
            <v>80</v>
          </cell>
          <cell r="I437">
            <v>2</v>
          </cell>
          <cell r="J437">
            <v>78</v>
          </cell>
        </row>
        <row r="438">
          <cell r="C438" t="str">
            <v>1Z.59.1483.1.2.2.00.2</v>
          </cell>
          <cell r="D438" t="str">
            <v>บ้านโป่ง</v>
          </cell>
          <cell r="E438">
            <v>2559</v>
          </cell>
          <cell r="F438" t="str">
            <v>ซอยโรงงานมาม่า  ม.14 ต.ปากแรต  อ.บ้านโป่ง  จ.ราชบุรี</v>
          </cell>
          <cell r="G438">
            <v>968000</v>
          </cell>
          <cell r="H438">
            <v>120</v>
          </cell>
          <cell r="I438">
            <v>1</v>
          </cell>
          <cell r="J438">
            <v>119</v>
          </cell>
        </row>
        <row r="439">
          <cell r="C439" t="str">
            <v>1Z.59.1432.1.2.2.00.2</v>
          </cell>
          <cell r="D439" t="str">
            <v>บ้านโป่ง</v>
          </cell>
          <cell r="E439">
            <v>2559</v>
          </cell>
          <cell r="F439" t="str">
            <v>ซอยลำพูนพัฒนา ม.11 ต.สวนกล้วย  อ.บ้านโป่ง  จ.ราชบุรี</v>
          </cell>
          <cell r="G439">
            <v>750000</v>
          </cell>
          <cell r="H439">
            <v>100</v>
          </cell>
          <cell r="I439">
            <v>62</v>
          </cell>
          <cell r="J439">
            <v>38</v>
          </cell>
        </row>
        <row r="440">
          <cell r="C440" t="str">
            <v>1Z.59.1434.1.2.2.00.2</v>
          </cell>
          <cell r="D440" t="str">
            <v>บ้านโป่ง</v>
          </cell>
          <cell r="E440">
            <v>2559</v>
          </cell>
          <cell r="F440" t="str">
            <v>ปากทาง ม.วารี ถึง รพ.ส่งเสริมสุขภาพ ปากแรต อ.บ้านโป่ง จ.ราชบุรี</v>
          </cell>
          <cell r="G440">
            <v>1000000</v>
          </cell>
          <cell r="H440">
            <v>80</v>
          </cell>
          <cell r="I440">
            <v>14</v>
          </cell>
          <cell r="J440">
            <v>66</v>
          </cell>
        </row>
        <row r="441">
          <cell r="C441" t="str">
            <v>1Z.59.1509.1.2.2.00.2</v>
          </cell>
          <cell r="D441" t="str">
            <v>บ้านโป่ง</v>
          </cell>
          <cell r="E441">
            <v>2559</v>
          </cell>
          <cell r="F441" t="str">
            <v>สี่แยกไฟแดงโพธิ์คู่ ถึง วัดโพธิ์คู่  ต.ปากแรต  อ.บ้านโป่ง  จ.ราชบุรี</v>
          </cell>
          <cell r="G441">
            <v>3508000</v>
          </cell>
          <cell r="H441">
            <v>150</v>
          </cell>
          <cell r="I441">
            <v>24</v>
          </cell>
          <cell r="J441">
            <v>126</v>
          </cell>
        </row>
        <row r="442">
          <cell r="C442" t="str">
            <v>1Z.60.1094.1.2.2.00.3</v>
          </cell>
          <cell r="D442" t="str">
            <v>บ้านโป่ง</v>
          </cell>
          <cell r="E442">
            <v>2560</v>
          </cell>
          <cell r="F442" t="str">
            <v>บริเวณ ม.3 ต.สวนกล้วย อ.บ้านโป่ง จ. ราชบุรี</v>
          </cell>
          <cell r="G442">
            <v>2510000</v>
          </cell>
          <cell r="H442">
            <v>0</v>
          </cell>
          <cell r="I442">
            <v>0</v>
          </cell>
          <cell r="J442">
            <v>0</v>
          </cell>
        </row>
        <row r="443">
          <cell r="C443" t="str">
            <v>1Z.60.0062.1.2.2.00.1</v>
          </cell>
          <cell r="D443" t="str">
            <v>บ้านโป่ง</v>
          </cell>
          <cell r="E443">
            <v>2560</v>
          </cell>
          <cell r="F443" t="str">
            <v>สามแยกกระจับถึงแยกไฟแดงหนองโพ อำเภอบ้านโป่ง จังหวัดราชบุรี</v>
          </cell>
          <cell r="G443">
            <v>33000000</v>
          </cell>
          <cell r="H443">
            <v>450</v>
          </cell>
          <cell r="I443">
            <v>9</v>
          </cell>
          <cell r="J443">
            <v>441</v>
          </cell>
        </row>
        <row r="444">
          <cell r="C444" t="str">
            <v>1Z.61.0277.1.2.2.00.1</v>
          </cell>
          <cell r="D444" t="str">
            <v>บ้านโป่ง</v>
          </cell>
          <cell r="E444">
            <v>2561</v>
          </cell>
          <cell r="F444" t="str">
            <v>วัดโพธิ์คู่ ถึงวัดหนองเสือ อ.บ้านโป่ง จ.ราชบุรี</v>
          </cell>
          <cell r="G444">
            <v>7147800</v>
          </cell>
          <cell r="H444">
            <v>300</v>
          </cell>
          <cell r="J444">
            <v>300</v>
          </cell>
        </row>
        <row r="445">
          <cell r="C445" t="str">
            <v>1Z.61.0475.1.2.2.00.3</v>
          </cell>
          <cell r="D445" t="str">
            <v>บ้านโป่ง</v>
          </cell>
          <cell r="E445">
            <v>2561</v>
          </cell>
          <cell r="F445" t="str">
            <v>หมู่ 11 บ้านปากแรต ตำบลปากแรต อำเภอบ้านโป่ง จังหวัดราชบุรี</v>
          </cell>
          <cell r="G445">
            <v>166500</v>
          </cell>
          <cell r="H445">
            <v>20</v>
          </cell>
          <cell r="J445">
            <v>20</v>
          </cell>
        </row>
        <row r="446">
          <cell r="C446" t="str">
            <v>1Z.61.0467.1.2.2.00.3</v>
          </cell>
          <cell r="D446" t="str">
            <v>บ้านโป่ง</v>
          </cell>
          <cell r="E446">
            <v>2561</v>
          </cell>
          <cell r="F446" t="str">
            <v>หมู่ 7 บ้านใหม่ดอนกระชาย ตำบลปากแรต อำเภอบ้านโป่ง จังหวัดราชบุรี</v>
          </cell>
          <cell r="G446">
            <v>203500</v>
          </cell>
          <cell r="H446">
            <v>35</v>
          </cell>
          <cell r="J446">
            <v>35</v>
          </cell>
        </row>
        <row r="447">
          <cell r="C447" t="str">
            <v>1Z.61.0283.1.2.2.00.1</v>
          </cell>
          <cell r="D447" t="str">
            <v>บ้านโป่ง</v>
          </cell>
          <cell r="E447">
            <v>2561</v>
          </cell>
          <cell r="F447" t="str">
            <v>หมู่บ้านตั้งสุข ม.3 ต.เบิกไพร อ.บ้านโป่ง จ.ราชบุรี</v>
          </cell>
          <cell r="G447">
            <v>115900</v>
          </cell>
          <cell r="H447">
            <v>5</v>
          </cell>
          <cell r="I447">
            <v>5</v>
          </cell>
          <cell r="J447">
            <v>0</v>
          </cell>
        </row>
        <row r="448">
          <cell r="C448" t="str">
            <v>1Z.61.0469.1.2.2.00.3</v>
          </cell>
          <cell r="D448" t="str">
            <v>บ้านโป่ง</v>
          </cell>
          <cell r="E448">
            <v>2561</v>
          </cell>
          <cell r="F448" t="str">
            <v>หมู่บ้านร่มรื่น ตำบลเบิกไพร อำเภอบ้านโป่ง จังหวัดราชบุรี</v>
          </cell>
          <cell r="G448">
            <v>222000</v>
          </cell>
          <cell r="H448">
            <v>30</v>
          </cell>
          <cell r="J448">
            <v>30</v>
          </cell>
        </row>
        <row r="449">
          <cell r="C449" t="str">
            <v>1Z.59.1482.1.2.2.00.2</v>
          </cell>
          <cell r="D449" t="str">
            <v>ประจวบคีรีขันธ์</v>
          </cell>
          <cell r="E449">
            <v>2559</v>
          </cell>
          <cell r="F449" t="str">
            <v>เทศบาล กม.5 ต.อ่าวน้อย อ.เมือง จ.ประจวบคีรีขันธ์</v>
          </cell>
          <cell r="G449">
            <v>8500000</v>
          </cell>
          <cell r="H449">
            <v>900</v>
          </cell>
          <cell r="I449">
            <v>136</v>
          </cell>
          <cell r="J449">
            <v>764</v>
          </cell>
        </row>
        <row r="450">
          <cell r="C450" t="str">
            <v>1Z.59.1519.1.2.2.00.2</v>
          </cell>
          <cell r="D450" t="str">
            <v>ประจวบคีรีขันธ์</v>
          </cell>
          <cell r="E450">
            <v>2559</v>
          </cell>
          <cell r="F450" t="str">
            <v>อบต.คลองวาฬ ต.คลองวาฬ อ.เมือง จ.ประจวบคีรีขันธ์</v>
          </cell>
          <cell r="G450">
            <v>3500000</v>
          </cell>
          <cell r="H450">
            <v>100</v>
          </cell>
          <cell r="I450">
            <v>163</v>
          </cell>
          <cell r="J450">
            <v>-63</v>
          </cell>
          <cell r="K450" t="str">
            <v>CP</v>
          </cell>
        </row>
        <row r="451">
          <cell r="C451" t="str">
            <v>1Z.61.0470.1.2.2.00.3</v>
          </cell>
          <cell r="D451" t="str">
            <v>ประจวบคีรีขันธ์</v>
          </cell>
          <cell r="E451">
            <v>2561</v>
          </cell>
          <cell r="F451" t="str">
            <v>หมู่ 2 ตำบลคลองวาฬ อำเภอเมือง จังหวัดประจวบคีรีขันธ์</v>
          </cell>
          <cell r="G451">
            <v>407000</v>
          </cell>
          <cell r="H451">
            <v>34</v>
          </cell>
          <cell r="J451">
            <v>34</v>
          </cell>
        </row>
        <row r="452">
          <cell r="C452" t="str">
            <v>1Z.59.1459.1.2.2.00.2</v>
          </cell>
          <cell r="D452" t="str">
            <v>ปราณบุรี</v>
          </cell>
          <cell r="E452">
            <v>2559</v>
          </cell>
          <cell r="F452" t="str">
            <v>ซอยหัวหิน 112 อ.หัวหิน จ.ประจวบคีรีขันธ์</v>
          </cell>
          <cell r="G452">
            <v>8000000</v>
          </cell>
          <cell r="H452">
            <v>500</v>
          </cell>
          <cell r="I452">
            <v>98</v>
          </cell>
          <cell r="J452">
            <v>402</v>
          </cell>
        </row>
        <row r="453">
          <cell r="C453" t="str">
            <v>1Z.59.1468.1.2.2.00.2</v>
          </cell>
          <cell r="D453" t="str">
            <v>ปราณบุรี</v>
          </cell>
          <cell r="E453">
            <v>2559</v>
          </cell>
          <cell r="F453" t="str">
            <v>ถนนเพชรเกษม ด่านศุลกากรณ์ บ้านหนองกลางดง ม.7 ต.ศิลาลอย อ.ปราณบุรี จ.ประจวบคีรีขันธ์</v>
          </cell>
          <cell r="G453">
            <v>2300000</v>
          </cell>
          <cell r="H453">
            <v>120</v>
          </cell>
          <cell r="I453">
            <v>74</v>
          </cell>
          <cell r="J453">
            <v>46</v>
          </cell>
        </row>
        <row r="454">
          <cell r="C454" t="str">
            <v>1Z.59.2253.1.2.2.00.2</v>
          </cell>
          <cell r="D454" t="str">
            <v>ปราณบุรี</v>
          </cell>
          <cell r="E454">
            <v>2559</v>
          </cell>
          <cell r="F454" t="str">
            <v>บริเวณ องค์การบริหารส่วนตำบลทับใต้ ต.ทับใต้ อ.หัวหิน จ.ประจวบคีรีขันธ์</v>
          </cell>
          <cell r="G454">
            <v>7000000</v>
          </cell>
          <cell r="H454">
            <v>500</v>
          </cell>
          <cell r="I454">
            <v>17</v>
          </cell>
          <cell r="J454">
            <v>483</v>
          </cell>
        </row>
        <row r="455">
          <cell r="C455" t="str">
            <v>1Z.59.2252.1.2.2.00.2</v>
          </cell>
          <cell r="D455" t="str">
            <v>ปราณบุรี</v>
          </cell>
          <cell r="E455">
            <v>2559</v>
          </cell>
          <cell r="F455" t="str">
            <v>บริเวณ องค์การบริหารส่วนตำบลหินเหล็กไฟ ต.หินเหล็กไฟ อ.หัวหิน จ.ประจวบคีรีขันธ์</v>
          </cell>
          <cell r="G455">
            <v>7000000</v>
          </cell>
          <cell r="H455">
            <v>500</v>
          </cell>
          <cell r="I455">
            <v>355</v>
          </cell>
          <cell r="J455">
            <v>145</v>
          </cell>
        </row>
        <row r="456">
          <cell r="C456" t="str">
            <v>1Z.59.1452.1.2.2.00.2</v>
          </cell>
          <cell r="D456" t="str">
            <v>ปราณบุรี</v>
          </cell>
          <cell r="E456">
            <v>2559</v>
          </cell>
          <cell r="F456" t="str">
            <v>บ้านนายอ๊อด เกาะคู่ ม.1 ต.ปราณบุรี อ.ปราณบุรี จ.ประจวบคีรีขันธ์</v>
          </cell>
          <cell r="G456">
            <v>1000000</v>
          </cell>
          <cell r="H456">
            <v>100</v>
          </cell>
          <cell r="I456">
            <v>36</v>
          </cell>
          <cell r="J456">
            <v>64</v>
          </cell>
        </row>
        <row r="457">
          <cell r="C457" t="str">
            <v>1Z.59.1451.1.2.2.00.2</v>
          </cell>
          <cell r="D457" t="str">
            <v>ปราณบุรี</v>
          </cell>
          <cell r="E457">
            <v>2559</v>
          </cell>
          <cell r="F457" t="str">
            <v>บ้านลุ่มโพธิ์ ม.4 ต.ปราณบุรี อ.ปราณบุรี จ.ประจวบคีรขันธ์</v>
          </cell>
          <cell r="G457">
            <v>700000</v>
          </cell>
          <cell r="H457">
            <v>80</v>
          </cell>
          <cell r="I457">
            <v>84</v>
          </cell>
          <cell r="J457">
            <v>-4</v>
          </cell>
          <cell r="K457" t="str">
            <v>CP</v>
          </cell>
        </row>
        <row r="458">
          <cell r="C458" t="str">
            <v>1Z.59.1461.1.2.2.00.2</v>
          </cell>
          <cell r="D458" t="str">
            <v>ปราณบุรี</v>
          </cell>
          <cell r="E458">
            <v>2559</v>
          </cell>
          <cell r="F458" t="str">
            <v>ม.1 ,12 ต.หินเหล็กไฟ อ.หัวหิน จ.ประจวบคีรีขันธ์</v>
          </cell>
          <cell r="G458">
            <v>5000000</v>
          </cell>
          <cell r="H458">
            <v>300</v>
          </cell>
          <cell r="I458">
            <v>227</v>
          </cell>
          <cell r="J458">
            <v>73</v>
          </cell>
        </row>
        <row r="459">
          <cell r="C459" t="str">
            <v>1Z.59.1488.1.2.2.00.2</v>
          </cell>
          <cell r="D459" t="str">
            <v>ปราณบุรี</v>
          </cell>
          <cell r="E459">
            <v>2559</v>
          </cell>
          <cell r="F459" t="str">
            <v>ม.1,ม.2,ม.7, ม.14 ต.หินเหล็กไฟ อ.หัวหิน จ.ประจวบคีรีขันธ์</v>
          </cell>
          <cell r="G459">
            <v>5482000</v>
          </cell>
          <cell r="H459">
            <v>400</v>
          </cell>
          <cell r="I459">
            <v>215</v>
          </cell>
          <cell r="J459">
            <v>185</v>
          </cell>
        </row>
        <row r="460">
          <cell r="C460" t="str">
            <v>1Z.59.1485.1.2.2.00.2</v>
          </cell>
          <cell r="D460" t="str">
            <v>ปราณบุรี</v>
          </cell>
          <cell r="E460">
            <v>2559</v>
          </cell>
          <cell r="F460" t="str">
            <v>ม.2, ม.3, ม.4, ม.5 ต.ปากน้ำปราณ อ.ปราณบุรี จ.ประจวบคีรีขันธ์</v>
          </cell>
          <cell r="G460">
            <v>692800</v>
          </cell>
          <cell r="H460">
            <v>60</v>
          </cell>
          <cell r="I460">
            <v>212</v>
          </cell>
          <cell r="J460">
            <v>-152</v>
          </cell>
          <cell r="K460" t="str">
            <v>CP</v>
          </cell>
        </row>
        <row r="461">
          <cell r="C461" t="str">
            <v>1Z.59.1515.1.2.2.00.2</v>
          </cell>
          <cell r="D461" t="str">
            <v>ปราณบุรี</v>
          </cell>
          <cell r="E461">
            <v>2559</v>
          </cell>
          <cell r="F461" t="str">
            <v>ม.3,ม.5 ต.สามพระยา อ.ชะอำ จ.เพชรบุรี</v>
          </cell>
          <cell r="G461">
            <v>6694000</v>
          </cell>
          <cell r="H461">
            <v>200</v>
          </cell>
          <cell r="I461">
            <v>71</v>
          </cell>
          <cell r="J461">
            <v>129</v>
          </cell>
        </row>
        <row r="462">
          <cell r="C462" t="str">
            <v>1Z.59.1453.1.2.2.00.2</v>
          </cell>
          <cell r="D462" t="str">
            <v>ปราณบุรี</v>
          </cell>
          <cell r="E462">
            <v>2559</v>
          </cell>
          <cell r="F462" t="str">
            <v>ม.6 บ้านห้วยแสลงพันธ์  ต.หนองตาแต้ม อ.ปราณบุรี จ.ประจวบคีรขันธ์</v>
          </cell>
          <cell r="G462">
            <v>2000000</v>
          </cell>
          <cell r="H462">
            <v>150</v>
          </cell>
          <cell r="I462">
            <v>94</v>
          </cell>
          <cell r="J462">
            <v>56</v>
          </cell>
        </row>
        <row r="463">
          <cell r="C463" t="str">
            <v>1Z.59.1470.1.2.2.00.2</v>
          </cell>
          <cell r="D463" t="str">
            <v>ปราณบุรี</v>
          </cell>
          <cell r="E463">
            <v>2559</v>
          </cell>
          <cell r="F463" t="str">
            <v>หลังวัดหนองขอน ม.15 ต.หินเหล็กไฟ อ.หัวหิน จ.ประจวบคีรีขันธ์</v>
          </cell>
          <cell r="G463">
            <v>2000000</v>
          </cell>
          <cell r="H463">
            <v>100</v>
          </cell>
          <cell r="I463">
            <v>148</v>
          </cell>
          <cell r="J463">
            <v>-48</v>
          </cell>
          <cell r="K463" t="str">
            <v>CP</v>
          </cell>
        </row>
        <row r="464">
          <cell r="C464" t="str">
            <v>1Z.60.0962.1.2.2.00.3</v>
          </cell>
          <cell r="D464" t="str">
            <v>ปราณบุรี</v>
          </cell>
          <cell r="E464">
            <v>2560</v>
          </cell>
          <cell r="F464" t="str">
            <v>ต.เขาน้อย และ ต.หนองตาแต้ม อ.ปราณบุรี จ.ประจวบคีรีขันธ์</v>
          </cell>
          <cell r="G464">
            <v>980000</v>
          </cell>
          <cell r="H464">
            <v>100</v>
          </cell>
          <cell r="I464">
            <v>0</v>
          </cell>
          <cell r="J464">
            <v>100</v>
          </cell>
        </row>
        <row r="465">
          <cell r="C465" t="str">
            <v>1Z.61.0349.1.2.2.00.1</v>
          </cell>
          <cell r="D465" t="str">
            <v>ปราณบุรี</v>
          </cell>
          <cell r="E465">
            <v>2561</v>
          </cell>
          <cell r="F465" t="str">
            <v>ชุมชนสมอพงษ์ และชุมชนบ้านบ่อฝ้าย อำเภอหัวหิน จังหวัดประจวบคีรีขันธ์</v>
          </cell>
          <cell r="G465">
            <v>16038000</v>
          </cell>
          <cell r="H465">
            <v>800</v>
          </cell>
          <cell r="J465">
            <v>800</v>
          </cell>
        </row>
        <row r="466">
          <cell r="C466" t="str">
            <v>1Z.61.0282.1.2.2.00.1</v>
          </cell>
          <cell r="D466" t="str">
            <v>ปราณบุรี</v>
          </cell>
          <cell r="E466">
            <v>2561</v>
          </cell>
          <cell r="F466" t="str">
            <v>ซอยอำนวยผล-แยกโค้ง ต.หินเหล็กไฟ อ.หัวหิน จ.ประจวบคีรีขันธ์</v>
          </cell>
          <cell r="G466">
            <v>1386000</v>
          </cell>
          <cell r="H466">
            <v>60</v>
          </cell>
          <cell r="I466">
            <v>7</v>
          </cell>
          <cell r="J466">
            <v>53</v>
          </cell>
        </row>
        <row r="467">
          <cell r="C467" t="str">
            <v>1Z.61.0480.1.2.2.00.3</v>
          </cell>
          <cell r="D467" t="str">
            <v>ปราณบุรี</v>
          </cell>
          <cell r="E467">
            <v>2561</v>
          </cell>
          <cell r="F467" t="str">
            <v>หมู่บ้านหนองพรานพุก 6 ซอย ตำบลทับใต้ อำเภอหัวหิน จังหวัดประจวบคีรีขันธ์</v>
          </cell>
          <cell r="G467">
            <v>2520000</v>
          </cell>
          <cell r="H467">
            <v>150</v>
          </cell>
          <cell r="J467">
            <v>150</v>
          </cell>
        </row>
        <row r="468">
          <cell r="C468" t="str">
            <v>1Z.59.1503.1.2.2.00.2</v>
          </cell>
          <cell r="D468" t="str">
            <v>ปากท่อ</v>
          </cell>
          <cell r="E468">
            <v>2559</v>
          </cell>
          <cell r="F468" t="str">
            <v>หมู่ที่ 1 2 3 และ 4 ต.หนองปรง อ.เขาย้อย  จ.เพชรยุรี</v>
          </cell>
          <cell r="G468">
            <v>5484000</v>
          </cell>
          <cell r="H468">
            <v>250</v>
          </cell>
          <cell r="I468">
            <v>232</v>
          </cell>
          <cell r="J468">
            <v>18</v>
          </cell>
        </row>
        <row r="469">
          <cell r="C469" t="str">
            <v>1Z.59.1462.1.2.2.00.2</v>
          </cell>
          <cell r="D469" t="str">
            <v>ปากท่อ</v>
          </cell>
          <cell r="E469">
            <v>2559</v>
          </cell>
          <cell r="F469" t="str">
            <v>อบต.วัดเพลง อ.วัดเพลง จ.ราชบุรี</v>
          </cell>
          <cell r="G469">
            <v>2400000</v>
          </cell>
          <cell r="H469">
            <v>120</v>
          </cell>
          <cell r="I469">
            <v>75</v>
          </cell>
          <cell r="J469">
            <v>45</v>
          </cell>
        </row>
        <row r="470">
          <cell r="C470" t="str">
            <v>1Z.59.1478.1.2.2.00.2</v>
          </cell>
          <cell r="D470" t="str">
            <v>พนมทวน</v>
          </cell>
          <cell r="E470">
            <v>2559</v>
          </cell>
          <cell r="F470" t="str">
            <v>ซอย 1 บ้านอนามัยโคราช ม.15 ต.รางหวาย อ.พนมทวน จ.กาญจนบุรี</v>
          </cell>
          <cell r="G470">
            <v>85800</v>
          </cell>
          <cell r="H470">
            <v>200</v>
          </cell>
          <cell r="I470">
            <v>47</v>
          </cell>
          <cell r="J470">
            <v>153</v>
          </cell>
        </row>
        <row r="471">
          <cell r="C471" t="str">
            <v>1Z.59.1507.1.2.2.00.2</v>
          </cell>
          <cell r="D471" t="str">
            <v>พนมทวน</v>
          </cell>
          <cell r="E471">
            <v>2559</v>
          </cell>
          <cell r="F471" t="str">
            <v>ซอยข้างโรงสีรางหวาย (ทางเข้าบ้านนายนิคม) ม.18 ต.รางหวาย อ.พนมทวน จ.กาญจนบุรี</v>
          </cell>
          <cell r="G471">
            <v>185000</v>
          </cell>
          <cell r="H471">
            <v>10</v>
          </cell>
          <cell r="I471">
            <v>18</v>
          </cell>
          <cell r="J471">
            <v>-8</v>
          </cell>
          <cell r="K471" t="str">
            <v>CP</v>
          </cell>
        </row>
        <row r="472">
          <cell r="C472" t="str">
            <v>1Z.59.1436.1.2.2.00.2</v>
          </cell>
          <cell r="D472" t="str">
            <v>พนมทวน</v>
          </cell>
          <cell r="E472">
            <v>2559</v>
          </cell>
          <cell r="F472" t="str">
            <v>ซอยเข้าหมู่บ้านกระเจาบ่อยา ถึงแยกเบญพาด ต.พังตรุ อ.พนมทวน จ.กาญจนบุรี</v>
          </cell>
          <cell r="G472">
            <v>2000000</v>
          </cell>
          <cell r="H472">
            <v>150</v>
          </cell>
          <cell r="I472">
            <v>78</v>
          </cell>
          <cell r="J472">
            <v>72</v>
          </cell>
        </row>
        <row r="473">
          <cell r="C473" t="str">
            <v>1Z.59.1504.1.2.2.00.2</v>
          </cell>
          <cell r="D473" t="str">
            <v>พนมทวน</v>
          </cell>
          <cell r="E473">
            <v>2559</v>
          </cell>
          <cell r="F473" t="str">
            <v>ทางแยกธรรมสถานโพธิ์ทอง ถึงหมู่บ้านหนองแก ม.3  ต.จรเข้สามพัน อ.อู่ทอง จ.สุพรรณบุรี</v>
          </cell>
          <cell r="G473">
            <v>1971000</v>
          </cell>
          <cell r="H473">
            <v>120</v>
          </cell>
          <cell r="I473">
            <v>49</v>
          </cell>
          <cell r="J473">
            <v>71</v>
          </cell>
        </row>
        <row r="474">
          <cell r="C474" t="str">
            <v>1Z.59.1438.1.2.2.00.2</v>
          </cell>
          <cell r="D474" t="str">
            <v>พนมทวน</v>
          </cell>
          <cell r="E474">
            <v>2559</v>
          </cell>
          <cell r="F474" t="str">
            <v>บ้านลาดหมู ม.3 ต.รางหวาย อ.พนมทวน จ.กาญจนบุรี</v>
          </cell>
          <cell r="G474">
            <v>1000000</v>
          </cell>
          <cell r="H474">
            <v>80</v>
          </cell>
          <cell r="I474">
            <v>65</v>
          </cell>
          <cell r="J474">
            <v>15</v>
          </cell>
        </row>
        <row r="475">
          <cell r="C475" t="str">
            <v>1Z.59.1489.1.2.2.00.2</v>
          </cell>
          <cell r="D475" t="str">
            <v>พนมทวน</v>
          </cell>
          <cell r="E475">
            <v>2559</v>
          </cell>
          <cell r="F475" t="str">
            <v>บ้านห้วยสะพาน ม.11 ต.ห้วยสะพาน อ.พนมทวน จ.กาญจนบุรี</v>
          </cell>
          <cell r="G475">
            <v>148000</v>
          </cell>
          <cell r="H475">
            <v>15</v>
          </cell>
          <cell r="I475">
            <v>41</v>
          </cell>
          <cell r="J475">
            <v>-26</v>
          </cell>
          <cell r="K475" t="str">
            <v>CP</v>
          </cell>
        </row>
        <row r="476">
          <cell r="C476" t="str">
            <v>1Z.59.0785.1.2.2.00.1</v>
          </cell>
          <cell r="D476" t="str">
            <v>พนมทวน</v>
          </cell>
          <cell r="E476">
            <v>2559</v>
          </cell>
          <cell r="F476" t="str">
            <v>ม.1 ,2 ,4 ,6 และ7 ต.ดอนเจดีย์ อ.พนมทวน จ.กาญจนบุรี</v>
          </cell>
          <cell r="G476">
            <v>6881000</v>
          </cell>
          <cell r="H476">
            <v>400</v>
          </cell>
          <cell r="I476">
            <v>176</v>
          </cell>
          <cell r="J476">
            <v>224</v>
          </cell>
        </row>
        <row r="477">
          <cell r="C477" t="str">
            <v>1Z.59.1512.1.2.2.00.2</v>
          </cell>
          <cell r="D477" t="str">
            <v>พนมทวน</v>
          </cell>
          <cell r="E477">
            <v>2559</v>
          </cell>
          <cell r="F477" t="str">
            <v>แยกเข้าวัดวังกุ่ม - ม. 20 บ้านดอนมะรุม อ.พนมทวน จ.กาญจนบุรี</v>
          </cell>
          <cell r="G477">
            <v>6200000</v>
          </cell>
          <cell r="H477">
            <v>280</v>
          </cell>
          <cell r="I477">
            <v>38</v>
          </cell>
          <cell r="J477">
            <v>242</v>
          </cell>
        </row>
        <row r="478">
          <cell r="C478" t="str">
            <v>1Z.59.1506.1.2.2.00.2</v>
          </cell>
          <cell r="D478" t="str">
            <v>พนมทวน</v>
          </cell>
          <cell r="E478">
            <v>2559</v>
          </cell>
          <cell r="F478" t="str">
            <v>หน้าโรงเรียนสาละวนาราม  - บ้านหนองระหงษ์ อ.พนมทวน จ.กาญจนบุรี</v>
          </cell>
          <cell r="G478">
            <v>2590000</v>
          </cell>
          <cell r="H478">
            <v>140</v>
          </cell>
          <cell r="I478">
            <v>51</v>
          </cell>
          <cell r="J478">
            <v>89</v>
          </cell>
        </row>
        <row r="479">
          <cell r="C479" t="str">
            <v>1Z.60.1082.1.2.2.00.3</v>
          </cell>
          <cell r="D479" t="str">
            <v>พนมทวน</v>
          </cell>
          <cell r="E479">
            <v>2560</v>
          </cell>
          <cell r="F479" t="str">
            <v>ซอยตรงที่ทำการผู้ใหญ่ หมู่ 6 ถึง คลองชลประทานก่อนถึงหมู่บ้านกระเจา จ.กาญจนบุรี</v>
          </cell>
          <cell r="G479">
            <v>960000</v>
          </cell>
          <cell r="H479">
            <v>50</v>
          </cell>
          <cell r="I479">
            <v>0</v>
          </cell>
          <cell r="J479">
            <v>50</v>
          </cell>
        </row>
        <row r="480">
          <cell r="C480" t="str">
            <v>1Z.60.0984.1.2.2.00.3</v>
          </cell>
          <cell r="D480" t="str">
            <v>พนมทวน</v>
          </cell>
          <cell r="E480">
            <v>2560</v>
          </cell>
          <cell r="F480" t="str">
            <v>เทศบาลซอย 7 หมู่ที่ 9 ต.รางหวาย อ.พนมทวน จ.กาญจนบุรี</v>
          </cell>
          <cell r="G480">
            <v>1030000</v>
          </cell>
          <cell r="H480">
            <v>85</v>
          </cell>
          <cell r="I480">
            <v>0</v>
          </cell>
          <cell r="J480">
            <v>85</v>
          </cell>
        </row>
        <row r="481">
          <cell r="C481" t="str">
            <v>1Z.60.1089.1.2.2.00.3</v>
          </cell>
          <cell r="D481" t="str">
            <v>พนมทวน</v>
          </cell>
          <cell r="E481">
            <v>2560</v>
          </cell>
          <cell r="F481" t="str">
            <v>บริเวณ ม.3 ต.ทุ่งสมอ อ.พนมทวน จ.กาญจนบุรี</v>
          </cell>
          <cell r="G481">
            <v>1170000</v>
          </cell>
          <cell r="H481">
            <v>0</v>
          </cell>
          <cell r="I481">
            <v>0</v>
          </cell>
          <cell r="J481">
            <v>0</v>
          </cell>
        </row>
        <row r="482">
          <cell r="C482" t="str">
            <v>1Z.60.1079.1.2.2.00.3</v>
          </cell>
          <cell r="D482" t="str">
            <v>พนมทวน</v>
          </cell>
          <cell r="E482">
            <v>2560</v>
          </cell>
          <cell r="F482" t="str">
            <v>หมู่ 1,หมู่ 8 และหมู่ 17 ต.รางหวาย อ.พนมทวน จ.กาญจนบุรี</v>
          </cell>
          <cell r="G482">
            <v>4610000</v>
          </cell>
          <cell r="H482">
            <v>230</v>
          </cell>
          <cell r="I482">
            <v>0</v>
          </cell>
          <cell r="J482">
            <v>230</v>
          </cell>
        </row>
        <row r="483">
          <cell r="C483" t="str">
            <v>1Z.60.0058.1.2.2.00.1</v>
          </cell>
          <cell r="D483" t="str">
            <v>พนมทวน</v>
          </cell>
          <cell r="E483">
            <v>2560</v>
          </cell>
          <cell r="F483" t="str">
            <v>หมู่ 7 บ้านวังรัก ตำบลหนองโรง อำเภอพนมทวน จังหวัดกาญจนบุรี</v>
          </cell>
          <cell r="G483">
            <v>2760000</v>
          </cell>
          <cell r="H483">
            <v>115</v>
          </cell>
          <cell r="I483">
            <v>58</v>
          </cell>
          <cell r="J483">
            <v>57</v>
          </cell>
          <cell r="K483" t="str">
            <v>CP</v>
          </cell>
        </row>
        <row r="484">
          <cell r="C484" t="str">
            <v>1Z.61.0290.1.2.2.00.1</v>
          </cell>
          <cell r="D484" t="str">
            <v>พนมทวน</v>
          </cell>
          <cell r="E484">
            <v>2561</v>
          </cell>
          <cell r="F484" t="str">
            <v>บ้านดอนเจดีย์ หมู่ 1 ต.ดอนเจดีย์ อ.พนมทวน จ.กาญจนบุรี</v>
          </cell>
          <cell r="G484">
            <v>1502800</v>
          </cell>
          <cell r="H484">
            <v>60</v>
          </cell>
          <cell r="I484">
            <v>2</v>
          </cell>
          <cell r="J484">
            <v>58</v>
          </cell>
        </row>
        <row r="485">
          <cell r="C485" t="str">
            <v>1Z.61.0276.1.2.2.00.1</v>
          </cell>
          <cell r="D485" t="str">
            <v>พนมทวน</v>
          </cell>
          <cell r="E485">
            <v>2561</v>
          </cell>
          <cell r="F485" t="str">
            <v>หมู่ 1 ต.รางหวาย อ.พนมทวน จ.กาญจนบุรี</v>
          </cell>
          <cell r="G485">
            <v>1940400</v>
          </cell>
          <cell r="H485">
            <v>45</v>
          </cell>
          <cell r="I485">
            <v>8</v>
          </cell>
          <cell r="J485">
            <v>37</v>
          </cell>
        </row>
        <row r="486">
          <cell r="C486" t="str">
            <v>1Z.61.0269.1.2.2.00.1</v>
          </cell>
          <cell r="D486" t="str">
            <v>พนมทวน</v>
          </cell>
          <cell r="E486">
            <v>2561</v>
          </cell>
          <cell r="F486" t="str">
            <v>หมู่ 5 บ้านห้วยด้วน และ หมู่ 16 บ้านบำรุงรักษ์ ต.หนองโรง อ.พนมทวน จ.กาญจนบุรี</v>
          </cell>
          <cell r="G486">
            <v>4781700</v>
          </cell>
          <cell r="H486">
            <v>215</v>
          </cell>
          <cell r="I486">
            <v>17</v>
          </cell>
          <cell r="J486">
            <v>198</v>
          </cell>
        </row>
        <row r="487">
          <cell r="C487" t="str">
            <v>1Z.59.1439.1.2.2.00.2</v>
          </cell>
          <cell r="D487" t="str">
            <v>เพชรบุรี</v>
          </cell>
          <cell r="E487">
            <v>2559</v>
          </cell>
          <cell r="F487" t="str">
            <v>ม.1 - 7 ต.ท่าเสน อ.บ้านลาด จ.เพชรบุรี</v>
          </cell>
          <cell r="G487">
            <v>6500000</v>
          </cell>
          <cell r="H487">
            <v>600</v>
          </cell>
          <cell r="I487">
            <v>18</v>
          </cell>
          <cell r="J487">
            <v>582</v>
          </cell>
        </row>
        <row r="488">
          <cell r="C488" t="str">
            <v>1Z.59.0774.1.2.2.00.1</v>
          </cell>
          <cell r="D488" t="str">
            <v>เพชรบุรี</v>
          </cell>
          <cell r="E488">
            <v>2559</v>
          </cell>
          <cell r="F488" t="str">
            <v>ม.1,2,3,4 ต.ปึกเตียน อ.ท่ายาง จ.เพชรบุรี</v>
          </cell>
          <cell r="G488">
            <v>7864000</v>
          </cell>
          <cell r="H488">
            <v>300</v>
          </cell>
          <cell r="I488">
            <v>287</v>
          </cell>
          <cell r="J488">
            <v>13</v>
          </cell>
        </row>
        <row r="489">
          <cell r="C489" t="str">
            <v>1Z.59.1450.1.2.2.00.2</v>
          </cell>
          <cell r="D489" t="str">
            <v>เพชรบุรี</v>
          </cell>
          <cell r="E489">
            <v>2559</v>
          </cell>
          <cell r="F489" t="str">
            <v>ม.3 และ ม.6 ต.บางจาก อ.เมือง จ.เพชรบุรี</v>
          </cell>
          <cell r="G489">
            <v>4000000</v>
          </cell>
          <cell r="H489">
            <v>180</v>
          </cell>
          <cell r="I489">
            <v>271</v>
          </cell>
          <cell r="J489">
            <v>-91</v>
          </cell>
          <cell r="K489" t="str">
            <v>CP</v>
          </cell>
        </row>
        <row r="490">
          <cell r="C490" t="str">
            <v>1Z.59.1443.1.2.2.00.2</v>
          </cell>
          <cell r="D490" t="str">
            <v>เพชรบุรี</v>
          </cell>
          <cell r="E490">
            <v>2559</v>
          </cell>
          <cell r="F490" t="str">
            <v>ม.4 ต.บางครก อ.บ้านแหลม จ.เพชรบุรี</v>
          </cell>
          <cell r="G490">
            <v>300000</v>
          </cell>
          <cell r="H490">
            <v>15</v>
          </cell>
          <cell r="I490">
            <v>36</v>
          </cell>
          <cell r="J490">
            <v>-21</v>
          </cell>
          <cell r="K490" t="str">
            <v>CP</v>
          </cell>
        </row>
        <row r="491">
          <cell r="C491" t="str">
            <v>1Z.59.0782.1.2.2.00.1</v>
          </cell>
          <cell r="D491" t="str">
            <v>เพชรบุรี</v>
          </cell>
          <cell r="E491">
            <v>2559</v>
          </cell>
          <cell r="F491" t="str">
            <v>ม.5 และ ม.9 สายดอนหัวหยิน ต.บางขุนไทร อ.บ้านแหลม จ.เพชรบุรี</v>
          </cell>
          <cell r="G491">
            <v>491500</v>
          </cell>
          <cell r="H491">
            <v>14</v>
          </cell>
          <cell r="I491">
            <v>53</v>
          </cell>
          <cell r="J491">
            <v>-39</v>
          </cell>
          <cell r="K491" t="str">
            <v>CP</v>
          </cell>
        </row>
        <row r="492">
          <cell r="C492" t="str">
            <v>1Z.59.1505.1.2.2.00.2</v>
          </cell>
          <cell r="D492" t="str">
            <v>เพชรบุรี</v>
          </cell>
          <cell r="E492">
            <v>2559</v>
          </cell>
          <cell r="F492" t="str">
            <v>หมู่ที่ 2 , 3 , 4 , 7 , 8 และหมู่ที่ 9  ต.หนองกะปุ  อ.บ้านลาด จ.เพชรบุรี</v>
          </cell>
          <cell r="G492">
            <v>14000000</v>
          </cell>
          <cell r="H492">
            <v>660</v>
          </cell>
          <cell r="I492">
            <v>606</v>
          </cell>
          <cell r="J492">
            <v>54</v>
          </cell>
        </row>
        <row r="493">
          <cell r="C493" t="str">
            <v>1Z.59.1501.1.2.2.00.2</v>
          </cell>
          <cell r="D493" t="str">
            <v>เพชรบุรี</v>
          </cell>
          <cell r="E493">
            <v>2559</v>
          </cell>
          <cell r="F493" t="str">
            <v>หมู่ที่ 3  ต.ปึกเตียน  อ.ท่ายาง  จ.เพชรบุรี</v>
          </cell>
          <cell r="G493">
            <v>1869000</v>
          </cell>
          <cell r="H493">
            <v>120</v>
          </cell>
          <cell r="I493">
            <v>13</v>
          </cell>
          <cell r="J493">
            <v>107</v>
          </cell>
        </row>
        <row r="494">
          <cell r="C494" t="str">
            <v>1Z.59.3186.1.2.2.00.2</v>
          </cell>
          <cell r="D494" t="str">
            <v>เพชรบุรี</v>
          </cell>
          <cell r="E494">
            <v>2559</v>
          </cell>
          <cell r="F494" t="str">
            <v>หมู่ที่ 3  ต.หนองจอก  อ.ท่ายาง   จ.เพชรบุรี</v>
          </cell>
          <cell r="G494">
            <v>1866000</v>
          </cell>
          <cell r="H494">
            <v>70</v>
          </cell>
          <cell r="I494">
            <v>25</v>
          </cell>
          <cell r="J494">
            <v>45</v>
          </cell>
        </row>
        <row r="495">
          <cell r="C495" t="str">
            <v>1Z.60.1093.1.2.2.00.3</v>
          </cell>
          <cell r="D495" t="str">
            <v>เพชรบุรี</v>
          </cell>
          <cell r="E495">
            <v>2560</v>
          </cell>
          <cell r="F495" t="str">
            <v>ต.ไร่มะขาม อ.บ้านลาด จ.เพชรบุรี</v>
          </cell>
          <cell r="G495">
            <v>8000000</v>
          </cell>
          <cell r="H495">
            <v>350</v>
          </cell>
          <cell r="I495">
            <v>0</v>
          </cell>
          <cell r="J495">
            <v>350</v>
          </cell>
        </row>
        <row r="496">
          <cell r="C496" t="str">
            <v>1Z.60.0271.1.2.2.00.1</v>
          </cell>
          <cell r="D496" t="str">
            <v>เพชรบุรี</v>
          </cell>
          <cell r="E496">
            <v>2560</v>
          </cell>
          <cell r="F496" t="str">
            <v>บริเวณหมู่บ้านสหกรณ์เคหะสถานบ้านมั่นคงเจริญทรัพย์ หมู่ 2 ตำบลช่องสะแก อำเภอเมือง จังหวัดเพชรบุรี</v>
          </cell>
          <cell r="G496">
            <v>420000</v>
          </cell>
          <cell r="H496">
            <v>10</v>
          </cell>
          <cell r="I496">
            <v>0</v>
          </cell>
          <cell r="J496">
            <v>10</v>
          </cell>
        </row>
        <row r="497">
          <cell r="C497" t="str">
            <v>1Z.60.1098.1.2.2.00.3</v>
          </cell>
          <cell r="D497" t="str">
            <v>เพชรบุรี</v>
          </cell>
          <cell r="E497">
            <v>2560</v>
          </cell>
          <cell r="F497" t="str">
            <v>บ้านทางหลวง หมู่ที่ 8 ต.ไร่ส้ม อ.เมือง จ.เพชรบุรี</v>
          </cell>
          <cell r="G497">
            <v>130000</v>
          </cell>
          <cell r="H497">
            <v>10</v>
          </cell>
          <cell r="I497">
            <v>0</v>
          </cell>
          <cell r="J497">
            <v>10</v>
          </cell>
        </row>
        <row r="498">
          <cell r="C498" t="str">
            <v>1Z.60.0987.1.2.2.00.3</v>
          </cell>
          <cell r="D498" t="str">
            <v>เพชรบุรี</v>
          </cell>
          <cell r="E498">
            <v>2560</v>
          </cell>
          <cell r="F498" t="str">
            <v>หมู่ที่ 5 และหมูที่ 8 ต.บางจาก อ.เมือง จ.เพชรบุรี</v>
          </cell>
          <cell r="G498">
            <v>3480000</v>
          </cell>
          <cell r="H498">
            <v>280</v>
          </cell>
          <cell r="I498">
            <v>0</v>
          </cell>
          <cell r="J498">
            <v>280</v>
          </cell>
        </row>
        <row r="499">
          <cell r="C499" t="str">
            <v>1Z.61.0268.1.2.2.00.1</v>
          </cell>
          <cell r="D499" t="str">
            <v>เพชรบุรี</v>
          </cell>
          <cell r="E499">
            <v>2561</v>
          </cell>
          <cell r="F499" t="str">
            <v>การไฟฟ้าเขต และคลองระบายน้ำดี 18 หมู่ที่ 6 ต.นาพันสาม อ.เมืองฯ จ.เพชรบุรี</v>
          </cell>
          <cell r="G499">
            <v>1425600</v>
          </cell>
          <cell r="H499">
            <v>65</v>
          </cell>
          <cell r="I499">
            <v>0</v>
          </cell>
          <cell r="J499">
            <v>65</v>
          </cell>
        </row>
        <row r="500">
          <cell r="C500" t="str">
            <v>1Z.61.0271.1.2.2.00.1</v>
          </cell>
          <cell r="D500" t="str">
            <v>เพชรบุรี</v>
          </cell>
          <cell r="E500">
            <v>2561</v>
          </cell>
          <cell r="F500" t="str">
            <v>การไฟฟ้าเขต หมู่ที่ 5 ต.โพไร่หวาน อ.เมือง จ.เพชรบุรี</v>
          </cell>
          <cell r="G500">
            <v>603900</v>
          </cell>
          <cell r="H500">
            <v>30</v>
          </cell>
          <cell r="I500">
            <v>0</v>
          </cell>
          <cell r="J500">
            <v>30</v>
          </cell>
        </row>
        <row r="501">
          <cell r="C501" t="str">
            <v>1Z.61.0280.1.2.2.00.1</v>
          </cell>
          <cell r="D501" t="str">
            <v>เพชรบุรี</v>
          </cell>
          <cell r="E501">
            <v>2561</v>
          </cell>
          <cell r="F501" t="str">
            <v>บ่อขยะเทศบาลเมือง ม.9 ต.บ้านกุ่ม อ.เมือง จ.เพชรบุรี</v>
          </cell>
          <cell r="G501">
            <v>177200</v>
          </cell>
          <cell r="H501">
            <v>8</v>
          </cell>
          <cell r="I501">
            <v>0</v>
          </cell>
          <cell r="J501">
            <v>8</v>
          </cell>
        </row>
        <row r="502">
          <cell r="C502" t="str">
            <v>1Z.61.0278.1.2.2.00.1</v>
          </cell>
          <cell r="D502" t="str">
            <v>เพชรบุรี</v>
          </cell>
          <cell r="E502">
            <v>2561</v>
          </cell>
          <cell r="F502" t="str">
            <v>หมู่ 5, 7 และ 11 ต.บางขุนไพร อ.บ้านแหลม จ.เพชรบุรี</v>
          </cell>
          <cell r="G502">
            <v>579100</v>
          </cell>
          <cell r="H502">
            <v>27</v>
          </cell>
          <cell r="I502">
            <v>0</v>
          </cell>
          <cell r="J502">
            <v>27</v>
          </cell>
        </row>
        <row r="503">
          <cell r="C503" t="str">
            <v>1Z.62.0321.1.2.2.00.1</v>
          </cell>
          <cell r="D503" t="str">
            <v>เพชรบุรี</v>
          </cell>
          <cell r="E503">
            <v>2562</v>
          </cell>
          <cell r="F503" t="str">
            <v>บ่อขยะเทศบาลเมือง หมู่ 9 ตำบลบ้านกุ่ม อำเภอมืองเพชรบุรี จังหวัดเพชรบุรี</v>
          </cell>
          <cell r="G503">
            <v>354000</v>
          </cell>
          <cell r="H503">
            <v>8</v>
          </cell>
          <cell r="J503">
            <v>8</v>
          </cell>
        </row>
        <row r="504">
          <cell r="C504" t="str">
            <v>1Z.62.0325.1.2.2.00.1</v>
          </cell>
          <cell r="D504" t="str">
            <v>เพชรบุรี</v>
          </cell>
          <cell r="E504">
            <v>2562</v>
          </cell>
          <cell r="F504" t="str">
            <v>บ้านเหมืองตลาดแก้ว ริมทางหลวงหมายเลข 3178 (ขวาทาง) หมู่ 1 ตำบลท่าแร้งออก อำเภอบ้านแหลม จังหวัดเพชรบุรี</v>
          </cell>
          <cell r="G504">
            <v>278000</v>
          </cell>
          <cell r="H504">
            <v>6</v>
          </cell>
          <cell r="J504">
            <v>6</v>
          </cell>
        </row>
        <row r="505">
          <cell r="C505" t="str">
            <v>1Z.62.0324.1.2.2.00.1</v>
          </cell>
          <cell r="D505" t="str">
            <v>เพชรบุรี</v>
          </cell>
          <cell r="E505">
            <v>2562</v>
          </cell>
          <cell r="F505" t="str">
            <v>หมู่ 7 ตำบลบางครก อำเภอบ้านแหลม จังหวัดเพชรบุรี</v>
          </cell>
          <cell r="G505">
            <v>360000</v>
          </cell>
          <cell r="H505">
            <v>8</v>
          </cell>
          <cell r="J505">
            <v>8</v>
          </cell>
        </row>
        <row r="506">
          <cell r="C506" t="str">
            <v>1Z.59.1521.1.2.2.00.2</v>
          </cell>
          <cell r="D506" t="str">
            <v>ราชบุรี</v>
          </cell>
          <cell r="E506">
            <v>2559</v>
          </cell>
          <cell r="F506" t="str">
            <v>ม.10-11-12 ต.เกาะพลับพลา อ.เมือง จ.ราชบุรี</v>
          </cell>
          <cell r="G506">
            <v>2800000</v>
          </cell>
          <cell r="H506">
            <v>787</v>
          </cell>
          <cell r="I506">
            <v>129</v>
          </cell>
          <cell r="J506">
            <v>658</v>
          </cell>
        </row>
        <row r="507">
          <cell r="C507" t="str">
            <v>1Z.59.1435.1.2.2.00.2</v>
          </cell>
          <cell r="D507" t="str">
            <v>ราชบุรี</v>
          </cell>
          <cell r="E507">
            <v>2559</v>
          </cell>
          <cell r="F507" t="str">
            <v>ม.2, ม.4 บ้านเจ็ดเสมียน ต.เจ็ดเสมียน อ.โพธาราม จ.ราชบุรี</v>
          </cell>
          <cell r="G507">
            <v>6000000</v>
          </cell>
          <cell r="H507">
            <v>350</v>
          </cell>
          <cell r="I507">
            <v>18</v>
          </cell>
          <cell r="J507">
            <v>332</v>
          </cell>
        </row>
        <row r="508">
          <cell r="C508" t="str">
            <v>1Z.59.0776.1.2.2.00.1</v>
          </cell>
          <cell r="D508" t="str">
            <v>ราชบุรี</v>
          </cell>
          <cell r="E508">
            <v>2559</v>
          </cell>
          <cell r="F508" t="str">
            <v>แยกบางแพ - บ.หุบมะกำ ม.7 ต.บ้านเลือก อ.โพธาราม จ.ราชบุรี</v>
          </cell>
          <cell r="G508">
            <v>3440500</v>
          </cell>
          <cell r="H508">
            <v>150</v>
          </cell>
          <cell r="I508">
            <v>19</v>
          </cell>
          <cell r="J508">
            <v>131</v>
          </cell>
        </row>
        <row r="509">
          <cell r="C509" t="str">
            <v>1Z.59.0777.1.2.2.00.1</v>
          </cell>
          <cell r="D509" t="str">
            <v>ราชบุรี</v>
          </cell>
          <cell r="E509">
            <v>2559</v>
          </cell>
          <cell r="F509" t="str">
            <v>แยกบางแพถึงโรงงานหนองโพ และแยกไปบ้านโป่ง ถึงเทศบาลหนองโพ จ.ราชบุรี</v>
          </cell>
          <cell r="G509">
            <v>9830000</v>
          </cell>
          <cell r="H509">
            <v>400</v>
          </cell>
          <cell r="I509">
            <v>0</v>
          </cell>
          <cell r="J509">
            <v>400</v>
          </cell>
        </row>
        <row r="510">
          <cell r="C510" t="str">
            <v>1Z.59.0775.1.2.2.00.1</v>
          </cell>
          <cell r="D510" t="str">
            <v>ราชบุรี</v>
          </cell>
          <cell r="E510">
            <v>2559</v>
          </cell>
          <cell r="F510" t="str">
            <v>วัดบ้านเลือก - หมู่บ้านวัดโบสถ์ ต.บ้านเลือก อ.โพธาราม จ.ราชบุรี</v>
          </cell>
          <cell r="G510">
            <v>4915000</v>
          </cell>
          <cell r="H510">
            <v>250</v>
          </cell>
          <cell r="I510">
            <v>75</v>
          </cell>
          <cell r="J510">
            <v>175</v>
          </cell>
        </row>
        <row r="511">
          <cell r="C511" t="str">
            <v>1Z.60.0061.1.2.2.00.1</v>
          </cell>
          <cell r="D511" t="str">
            <v>ราชบุรี</v>
          </cell>
          <cell r="E511">
            <v>2560</v>
          </cell>
          <cell r="F511" t="str">
            <v>บ้านโคกตานาคซอย 1 หมู่ 6 ตำบลดอนกรวย อำเภอดำเนินสะดวก จังหวัดราชบุรี</v>
          </cell>
          <cell r="G511">
            <v>1020000</v>
          </cell>
          <cell r="H511">
            <v>40</v>
          </cell>
          <cell r="I511">
            <v>17</v>
          </cell>
          <cell r="J511">
            <v>23</v>
          </cell>
        </row>
        <row r="512">
          <cell r="C512" t="str">
            <v>1Z.61.0288.1.2.2.00.1</v>
          </cell>
          <cell r="D512" t="str">
            <v>ราชบุรี</v>
          </cell>
          <cell r="E512">
            <v>2561</v>
          </cell>
          <cell r="F512" t="str">
            <v>วัดท่าเรือ-โรงเรียนวัดท่าเรือ ม.2 ต.แพงพวย อ.ดำเนินสะดวก จ.ราชบุรี</v>
          </cell>
          <cell r="G512">
            <v>360400</v>
          </cell>
          <cell r="H512">
            <v>15</v>
          </cell>
          <cell r="I512">
            <v>2</v>
          </cell>
          <cell r="J512">
            <v>13</v>
          </cell>
        </row>
        <row r="513">
          <cell r="C513" t="str">
            <v>1Z.59.1522.1.2.2.00.2</v>
          </cell>
          <cell r="D513" t="str">
            <v>เลาขวัญ</v>
          </cell>
          <cell r="E513">
            <v>2559</v>
          </cell>
          <cell r="F513" t="str">
            <v>บ้านช่องด่าน ม.1ต.ช่องด่าน อ.บ่อพลอย จ.กาญจนบุรี</v>
          </cell>
          <cell r="G513">
            <v>1300000</v>
          </cell>
          <cell r="H513">
            <v>40</v>
          </cell>
          <cell r="I513">
            <v>1</v>
          </cell>
          <cell r="J513">
            <v>39</v>
          </cell>
        </row>
        <row r="514">
          <cell r="C514" t="str">
            <v>1Z.59.1449.1.2.2.00.2</v>
          </cell>
          <cell r="D514" t="str">
            <v>เลาขวัญ</v>
          </cell>
          <cell r="E514">
            <v>2559</v>
          </cell>
          <cell r="F514" t="str">
            <v xml:space="preserve">บ้านน้ำคลุ้ง ม.5  ต.หนองโสน อ.เลาขวัญ  จ.กาญจนบุรี  </v>
          </cell>
          <cell r="G514">
            <v>3000000</v>
          </cell>
          <cell r="H514">
            <v>200</v>
          </cell>
          <cell r="I514">
            <v>38</v>
          </cell>
          <cell r="J514">
            <v>162</v>
          </cell>
        </row>
        <row r="515">
          <cell r="C515" t="str">
            <v>1Z.59.1442.1.2.2.00.2</v>
          </cell>
          <cell r="D515" t="str">
            <v>เลาขวัญ</v>
          </cell>
          <cell r="E515">
            <v>2559</v>
          </cell>
          <cell r="F515" t="str">
            <v xml:space="preserve">บ้านหนองผือ  ม.2  ต.เลาขวัญ  อ.เลาขวัญ จ.กาญจนบุรี  </v>
          </cell>
          <cell r="G515">
            <v>1900000</v>
          </cell>
          <cell r="H515">
            <v>150</v>
          </cell>
          <cell r="I515">
            <v>95</v>
          </cell>
          <cell r="J515">
            <v>55</v>
          </cell>
        </row>
        <row r="516">
          <cell r="C516" t="str">
            <v>1Z.59.1444.1.2.2.00.2</v>
          </cell>
          <cell r="D516" t="str">
            <v>เลาขวัญ</v>
          </cell>
          <cell r="E516">
            <v>2559</v>
          </cell>
          <cell r="F516" t="str">
            <v xml:space="preserve">ม.10  ต.หนองรี  อ.บ่อพลอย จ.กาญจนบุรี จ.กาญจนบุรี </v>
          </cell>
          <cell r="G516">
            <v>200000</v>
          </cell>
          <cell r="H516">
            <v>15</v>
          </cell>
          <cell r="I516">
            <v>5</v>
          </cell>
          <cell r="J516">
            <v>10</v>
          </cell>
        </row>
        <row r="517">
          <cell r="C517" t="str">
            <v>1Z.59.1495.1.2.2.00.2</v>
          </cell>
          <cell r="D517" t="str">
            <v>เลาขวัญ</v>
          </cell>
          <cell r="E517">
            <v>2559</v>
          </cell>
          <cell r="F517" t="str">
            <v>ลานมันมิตรรัก ม.4 ต.หนองโสน อ.เลาขวัญ จ.กาญจนบุรี</v>
          </cell>
          <cell r="G517">
            <v>300000</v>
          </cell>
          <cell r="H517">
            <v>30</v>
          </cell>
          <cell r="I517">
            <v>42</v>
          </cell>
          <cell r="J517">
            <v>-12</v>
          </cell>
          <cell r="K517" t="str">
            <v>CP</v>
          </cell>
        </row>
        <row r="518">
          <cell r="C518" t="str">
            <v>1Z.60.1086.1.2.2.00.3</v>
          </cell>
          <cell r="D518" t="str">
            <v>เลาขวัญ</v>
          </cell>
          <cell r="E518">
            <v>2560</v>
          </cell>
          <cell r="F518" t="str">
            <v>ม.1,ม.12 ต.หนองกุ่ม อ.บ่อพลอย จ.กาญจนบุรี</v>
          </cell>
          <cell r="G518">
            <v>5680000</v>
          </cell>
          <cell r="H518">
            <v>180</v>
          </cell>
          <cell r="I518">
            <v>0</v>
          </cell>
          <cell r="J518">
            <v>180</v>
          </cell>
        </row>
        <row r="519">
          <cell r="C519" t="str">
            <v>1Z.59.2257.1.2.2.00.2</v>
          </cell>
          <cell r="D519" t="str">
            <v>ศรีประจันต์</v>
          </cell>
          <cell r="E519">
            <v>2559</v>
          </cell>
          <cell r="F519" t="str">
            <v>ชุมชนซอยอุดมสุข  ม.5  และชุมชนบ้านมั่นคง  ม.7  ต.ดอนเจดีย์  อ. ดอนเจดีย์   จ.สุพรรณบุรี</v>
          </cell>
          <cell r="G519">
            <v>720000</v>
          </cell>
          <cell r="H519">
            <v>75</v>
          </cell>
          <cell r="I519">
            <v>18</v>
          </cell>
          <cell r="J519">
            <v>57</v>
          </cell>
        </row>
        <row r="520">
          <cell r="C520" t="str">
            <v>1Z.59.1516.1.2.2.00.2</v>
          </cell>
          <cell r="D520" t="str">
            <v>ศรีประจันต์</v>
          </cell>
          <cell r="E520">
            <v>2559</v>
          </cell>
          <cell r="F520" t="str">
            <v>ชุมชนวัดน้อยชมภู่  ม.1  ต.บ้านกร่าง  อ.ศรีประจันต์  จ.สุพรรณบุรี</v>
          </cell>
          <cell r="G520">
            <v>2800000</v>
          </cell>
          <cell r="H520">
            <v>100</v>
          </cell>
          <cell r="I520">
            <v>8</v>
          </cell>
          <cell r="J520">
            <v>92</v>
          </cell>
        </row>
        <row r="521">
          <cell r="C521" t="str">
            <v>1Z.59.1441.1.2.2.00.2</v>
          </cell>
          <cell r="D521" t="str">
            <v>ศรีประจันต์</v>
          </cell>
          <cell r="E521">
            <v>2559</v>
          </cell>
          <cell r="F521" t="str">
            <v>ถนนทางหลวงหมายเลข 3038 จากสามแยกวัดดอนเจดีย์ถึงสามแยกบ้านหนองสาหร่าย ม.5 ต.ดอนเจดีย์ อ.ดอนเจดีย์ จ.สุพรรณบุรี</v>
          </cell>
          <cell r="G521">
            <v>3000000</v>
          </cell>
          <cell r="H521">
            <v>350</v>
          </cell>
          <cell r="I521">
            <v>18</v>
          </cell>
          <cell r="J521">
            <v>332</v>
          </cell>
        </row>
        <row r="522">
          <cell r="C522" t="str">
            <v>1Z.59.1440.1.2.2.00.2</v>
          </cell>
          <cell r="D522" t="str">
            <v>ศรีประจันต์</v>
          </cell>
          <cell r="E522">
            <v>2559</v>
          </cell>
          <cell r="F522" t="str">
            <v>ทางหลวงหมายเลข 322 ตั้งแต่สถานีจ่ายไฟฟ้าดอนเจดีย์ถึงหน้าวัดอินทร์เกษม ต.ไร่รถ อ.ดอนเจดีย์ จ.สุพรรณบุรี</v>
          </cell>
          <cell r="G522">
            <v>2800000</v>
          </cell>
          <cell r="H522">
            <v>350</v>
          </cell>
          <cell r="I522">
            <v>1</v>
          </cell>
          <cell r="J522">
            <v>349</v>
          </cell>
        </row>
        <row r="523">
          <cell r="C523" t="str">
            <v>1Z.60.1088.1.2.2.00.3</v>
          </cell>
          <cell r="D523" t="str">
            <v>ศรีประจันต์</v>
          </cell>
          <cell r="E523">
            <v>2560</v>
          </cell>
          <cell r="F523" t="str">
            <v>บริเวณชุมชนบ้านดอนตะกู ม.1 ต.บางงาม อ.ศรีประจันต์ จ.สุพรรณบุรี</v>
          </cell>
          <cell r="G523">
            <v>985000</v>
          </cell>
          <cell r="H523">
            <v>0</v>
          </cell>
          <cell r="I523">
            <v>0</v>
          </cell>
          <cell r="J523">
            <v>0</v>
          </cell>
        </row>
        <row r="524">
          <cell r="C524" t="str">
            <v>1Z.60.0961.1.2.2.00.3</v>
          </cell>
          <cell r="D524" t="str">
            <v>ศรีประจันต์</v>
          </cell>
          <cell r="E524">
            <v>2560</v>
          </cell>
          <cell r="F524" t="str">
            <v>หมู่ 7 และหมู่ 8 ต.ไร่รถ อ.ดอนเจดีย์ จ.สุพรรณบุรี</v>
          </cell>
          <cell r="G524">
            <v>4200000</v>
          </cell>
          <cell r="H524">
            <v>220</v>
          </cell>
          <cell r="I524">
            <v>0</v>
          </cell>
          <cell r="J524">
            <v>220</v>
          </cell>
        </row>
        <row r="525">
          <cell r="C525" t="str">
            <v>1Z.60.0270.1.2.2.00.1</v>
          </cell>
          <cell r="D525" t="str">
            <v>ศรีประจันต์</v>
          </cell>
          <cell r="E525">
            <v>2560</v>
          </cell>
          <cell r="F525" t="str">
            <v>หมู่ที่ 4 ตำบลสระกระโจม อำเภอดอนเจดีย์ จังหวัดสุพรรณบุรี</v>
          </cell>
          <cell r="G525">
            <v>3994900</v>
          </cell>
          <cell r="H525">
            <v>220</v>
          </cell>
          <cell r="I525">
            <v>0</v>
          </cell>
          <cell r="J525">
            <v>220</v>
          </cell>
        </row>
        <row r="526">
          <cell r="C526" t="str">
            <v>1Z.60.0971.1.2.2.00.3</v>
          </cell>
          <cell r="D526" t="str">
            <v>ศรีประจันต์</v>
          </cell>
          <cell r="E526">
            <v>2560</v>
          </cell>
          <cell r="F526" t="str">
            <v>หมู่ที่ 6 ต.ดอนเจดีย์ และหมู่ที่ 3 ต.ทะเลบก อ.ดอนเจดีย์ จ.สุพรรณบุรี</v>
          </cell>
          <cell r="G526">
            <v>5000000</v>
          </cell>
          <cell r="H526">
            <v>200</v>
          </cell>
          <cell r="I526">
            <v>0</v>
          </cell>
          <cell r="J526">
            <v>200</v>
          </cell>
        </row>
        <row r="527">
          <cell r="C527" t="str">
            <v>1Z.61.0289.1.2.2.00.1</v>
          </cell>
          <cell r="D527" t="str">
            <v>ศรีประจันต์</v>
          </cell>
          <cell r="E527">
            <v>2561</v>
          </cell>
          <cell r="F527" t="str">
            <v>ชุมชนบ้านจิกรากข่า ม.7 ต.ไร่รถ อ.ดอนเจดีย์ จ.สุพรรณบุรี</v>
          </cell>
          <cell r="G527">
            <v>2425500</v>
          </cell>
          <cell r="H527">
            <v>100</v>
          </cell>
          <cell r="I527">
            <v>0</v>
          </cell>
          <cell r="J527">
            <v>100</v>
          </cell>
        </row>
        <row r="528">
          <cell r="C528" t="str">
            <v>1Z.59.1463.1.2.2.00.2</v>
          </cell>
          <cell r="D528" t="str">
            <v>สมุทรสงคราม</v>
          </cell>
          <cell r="E528">
            <v>2559</v>
          </cell>
          <cell r="F528" t="str">
            <v>ม.3 ต.แหลมใหญ่ (แยกบ้านยายพิณ) อ.เมือง จ.สมุทรสงคราม</v>
          </cell>
          <cell r="G528">
            <v>1600000</v>
          </cell>
          <cell r="H528">
            <v>150</v>
          </cell>
          <cell r="I528">
            <v>66</v>
          </cell>
          <cell r="J528">
            <v>84</v>
          </cell>
        </row>
        <row r="529">
          <cell r="C529" t="str">
            <v>1Z.60.1096.1.2.2.00.3</v>
          </cell>
          <cell r="D529" t="str">
            <v>สมุทรสงคราม</v>
          </cell>
          <cell r="E529">
            <v>2560</v>
          </cell>
          <cell r="F529" t="str">
            <v>ถนนสาธุ-บางยี่รงค์ ต.บางแค อ.อัมพวา จ. สมุทรสงคราม</v>
          </cell>
          <cell r="G529">
            <v>2820000</v>
          </cell>
          <cell r="H529">
            <v>200</v>
          </cell>
          <cell r="I529">
            <v>0</v>
          </cell>
          <cell r="J529">
            <v>200</v>
          </cell>
        </row>
        <row r="530">
          <cell r="C530" t="str">
            <v>1Z.59.1472.1.2.2.00.2</v>
          </cell>
          <cell r="D530" t="str">
            <v>สมุทรสาคร</v>
          </cell>
          <cell r="E530">
            <v>2559</v>
          </cell>
          <cell r="F530" t="str">
            <v>ถนนพระราม 2 บริษัทฟูจิเมทอล ถึงหมู่บ้านสาครวิลล่า ต.บางกระเจ้า อ.เมือง จ.สมุทรสาคร</v>
          </cell>
          <cell r="G530">
            <v>7000000</v>
          </cell>
          <cell r="H530">
            <v>200</v>
          </cell>
          <cell r="I530">
            <v>294</v>
          </cell>
          <cell r="J530">
            <v>-94</v>
          </cell>
          <cell r="K530" t="str">
            <v>CP</v>
          </cell>
        </row>
        <row r="531">
          <cell r="C531" t="str">
            <v>1Z.60.0335.1.2.2.00.1</v>
          </cell>
          <cell r="D531" t="str">
            <v>สมุทรสาคร</v>
          </cell>
          <cell r="E531">
            <v>2560</v>
          </cell>
          <cell r="F531" t="str">
            <v>งานปรับปรุงเส้นท่อจ่ายน้ำประปาบริเวณหน้าโรงเรียนอัสสัมชัญ-หน้าหมู่บ้านออคิดปาร์ค อ.เมือง จ.สมุทรสาคร</v>
          </cell>
          <cell r="G531">
            <v>5004000</v>
          </cell>
          <cell r="H531">
            <v>400</v>
          </cell>
          <cell r="I531">
            <v>0</v>
          </cell>
          <cell r="J531">
            <v>400</v>
          </cell>
        </row>
        <row r="532">
          <cell r="C532" t="str">
            <v>1Z.60.0336.1.2.2.00.1</v>
          </cell>
          <cell r="D532" t="str">
            <v>สมุทรสาคร</v>
          </cell>
          <cell r="E532">
            <v>2560</v>
          </cell>
          <cell r="F532" t="str">
            <v>งานวางท่อขยายเขตจ่ายน้ำบริเวณ ซ.วัดกระโจมทอง ต.บ้านแพ้ว อ.บ้านแพ้ว จ.สมุทรสาคร</v>
          </cell>
          <cell r="G532">
            <v>4319600</v>
          </cell>
          <cell r="H532">
            <v>200</v>
          </cell>
          <cell r="I532">
            <v>0</v>
          </cell>
          <cell r="J532">
            <v>200</v>
          </cell>
        </row>
        <row r="533">
          <cell r="C533" t="str">
            <v>1Z.60.0337.1.2.2.00.1</v>
          </cell>
          <cell r="D533" t="str">
            <v>สมุทรสาคร</v>
          </cell>
          <cell r="E533">
            <v>2560</v>
          </cell>
          <cell r="F533" t="str">
            <v>งานวางท่อขยายเขตจ่ายน้ำบริเวณ อบต.บางกระเจ้า อ.เมือง จ.สมุทรสาคร</v>
          </cell>
          <cell r="G533">
            <v>3383100</v>
          </cell>
          <cell r="H533">
            <v>140</v>
          </cell>
          <cell r="I533">
            <v>2</v>
          </cell>
          <cell r="J533">
            <v>138</v>
          </cell>
        </row>
        <row r="534">
          <cell r="C534" t="str">
            <v>1Z.60.0339.1.2.2.00.1</v>
          </cell>
          <cell r="D534" t="str">
            <v>สมุทรสาคร</v>
          </cell>
          <cell r="E534">
            <v>2560</v>
          </cell>
          <cell r="F534" t="str">
            <v>งานวางท่อขยายเขตจ่ายน้ำบริเวณคลองพิทยาลงกรณ์ ถึง  ต.พันท้ายนรสิงห์  อ.เมือง จ.สมุทรสาคร</v>
          </cell>
          <cell r="G534">
            <v>24200000</v>
          </cell>
          <cell r="H534">
            <v>1150</v>
          </cell>
          <cell r="I534">
            <v>1</v>
          </cell>
          <cell r="J534">
            <v>1149</v>
          </cell>
        </row>
        <row r="535">
          <cell r="C535" t="str">
            <v>1Z.60.0334.1.2.2.00.1</v>
          </cell>
          <cell r="D535" t="str">
            <v>สมุทรสาคร</v>
          </cell>
          <cell r="E535">
            <v>2560</v>
          </cell>
          <cell r="F535" t="str">
            <v>งานวางท่อขยายเขตจ่ายน้ำบริเวณหมู่บ้านรุ่งนภา อ.เมือง  จ.สมุทรสาคร</v>
          </cell>
          <cell r="G535">
            <v>489700</v>
          </cell>
          <cell r="H535">
            <v>45</v>
          </cell>
          <cell r="I535">
            <v>106</v>
          </cell>
          <cell r="J535">
            <v>-61</v>
          </cell>
        </row>
        <row r="536">
          <cell r="C536" t="str">
            <v>1Z.60.0059.1.2.2.00.1</v>
          </cell>
          <cell r="D536" t="str">
            <v>สมุทรสาคร</v>
          </cell>
          <cell r="E536">
            <v>2560</v>
          </cell>
          <cell r="F536" t="str">
            <v>ถนนคลองมะเดื่อ 17 (ซอยคลองมะเดื่อ 17/12 ถึงถนนสายใยรัก) อำเภอกระทุ่มแบน จังหวัดสมุทรสาคร</v>
          </cell>
          <cell r="G536">
            <v>6050000</v>
          </cell>
          <cell r="H536">
            <v>250</v>
          </cell>
          <cell r="I536">
            <v>70</v>
          </cell>
          <cell r="J536">
            <v>180</v>
          </cell>
        </row>
        <row r="537">
          <cell r="C537" t="str">
            <v>1Z.60.0272.1.2.2.00.1</v>
          </cell>
          <cell r="D537" t="str">
            <v>สมุทรสาคร</v>
          </cell>
          <cell r="E537">
            <v>2560</v>
          </cell>
          <cell r="F537" t="str">
            <v>บริเวณหมู่ 2 หมู่ 3 ตำบลนาโคก อำเภอเมือง จังหวัดสมุทรสาคร</v>
          </cell>
          <cell r="G537">
            <v>403200</v>
          </cell>
          <cell r="H537">
            <v>60</v>
          </cell>
          <cell r="I537">
            <v>28</v>
          </cell>
          <cell r="J537">
            <v>32</v>
          </cell>
        </row>
        <row r="538">
          <cell r="C538" t="str">
            <v>1Z.60.0338.1.2.2.00.1</v>
          </cell>
          <cell r="D538" t="str">
            <v>สมุทรสาคร</v>
          </cell>
          <cell r="E538">
            <v>2560</v>
          </cell>
          <cell r="F538" t="str">
            <v>อบต.บ้านแพ้ว-เทศบาลตำบลหลักห้า อำเภอบ้านแพ้ว จังหวัดสมุทรสาคร</v>
          </cell>
          <cell r="G538">
            <v>12220000</v>
          </cell>
          <cell r="H538">
            <v>550</v>
          </cell>
          <cell r="I538">
            <v>0</v>
          </cell>
          <cell r="J538">
            <v>550</v>
          </cell>
        </row>
        <row r="539">
          <cell r="C539" t="str">
            <v>1Z.62.0319.1.2.2.00.1</v>
          </cell>
          <cell r="D539" t="str">
            <v>สมุทรสาคร</v>
          </cell>
          <cell r="E539">
            <v>2562</v>
          </cell>
          <cell r="F539" t="str">
            <v>ค่าวางท่อขยายเขตจำหน่ายน้ำ ถนนบ้านแพ้วเริ่มจากถนนพระราม 2 ตำบลชัยมงคล อำเภอเมือง ถึงแยกโพหัก (ด้านซ้ายมือ) ตำบลบ้านแพ้ว อำเภอบ้านแพ้ว จังหวัดสมุทรสาคร</v>
          </cell>
          <cell r="G539">
            <v>43320000</v>
          </cell>
          <cell r="H539">
            <v>1000</v>
          </cell>
          <cell r="J539">
            <v>1000</v>
          </cell>
        </row>
        <row r="540">
          <cell r="C540" t="str">
            <v>1Z.59.1445.1.2.2.00.2</v>
          </cell>
          <cell r="D540" t="str">
            <v>สวนผึ้ง</v>
          </cell>
          <cell r="E540">
            <v>2559</v>
          </cell>
          <cell r="F540" t="str">
            <v>สี่แยกปากบึงถึงหมู่บ้านพรชัย ม.13 ต.จอมบึง อ.จอมบึง จ.ราชบุรี</v>
          </cell>
          <cell r="G540">
            <v>850000</v>
          </cell>
          <cell r="H540">
            <v>50</v>
          </cell>
          <cell r="I540">
            <v>28</v>
          </cell>
          <cell r="J540">
            <v>22</v>
          </cell>
        </row>
        <row r="541">
          <cell r="C541" t="str">
            <v>1Z.59.1448.1.2.2.00.2</v>
          </cell>
          <cell r="D541" t="str">
            <v>สวนผึ้ง</v>
          </cell>
          <cell r="E541">
            <v>2559</v>
          </cell>
          <cell r="F541" t="str">
            <v>หมู่บ้านเขากลิ้ง ต.ท่าเคย อ.สวนผึ้ง จ.ราชบุรี</v>
          </cell>
          <cell r="G541">
            <v>3500000</v>
          </cell>
          <cell r="H541">
            <v>200</v>
          </cell>
          <cell r="I541">
            <v>39</v>
          </cell>
          <cell r="J541">
            <v>161</v>
          </cell>
        </row>
        <row r="542">
          <cell r="C542" t="str">
            <v>1Z.60.1083.1.2.2.00.3</v>
          </cell>
          <cell r="D542" t="str">
            <v>สวนผึ้ง</v>
          </cell>
          <cell r="E542">
            <v>2560</v>
          </cell>
          <cell r="F542" t="str">
            <v>ปลายท่อบ้านวังมะเดื่อ ม.3 ต.จอมบึง ถึงบ้านเขากลางตลาด ม.3 ต.จอมบึง จ.ราชบุรี</v>
          </cell>
          <cell r="G542">
            <v>660000</v>
          </cell>
          <cell r="H542">
            <v>40</v>
          </cell>
          <cell r="I542">
            <v>0</v>
          </cell>
          <cell r="J542">
            <v>40</v>
          </cell>
        </row>
        <row r="543">
          <cell r="C543" t="str">
            <v>1Z.60.1085.1.2.2.00.3</v>
          </cell>
          <cell r="D543" t="str">
            <v>สวนผึ้ง</v>
          </cell>
          <cell r="E543">
            <v>2560</v>
          </cell>
          <cell r="F543" t="str">
            <v>หมู่บ้านพรชัย ม.13 ต.จอมบึง อ.จอมบึง จ.ราชบุรี</v>
          </cell>
          <cell r="G543">
            <v>1405000</v>
          </cell>
          <cell r="H543">
            <v>0</v>
          </cell>
          <cell r="I543">
            <v>0</v>
          </cell>
          <cell r="J543">
            <v>0</v>
          </cell>
        </row>
        <row r="544">
          <cell r="C544" t="str">
            <v>1Z.61.0466.1.2.2.00.3</v>
          </cell>
          <cell r="D544" t="str">
            <v>สวนผึ้ง</v>
          </cell>
          <cell r="E544">
            <v>2561</v>
          </cell>
          <cell r="F544" t="str">
            <v>ซอยข้างโรงเรียนวันครู ถึง ทางเข้าด่านทับตะโก ตำบลจอมบีง อำเภอจอมบึง จังหวัดราชบุรี</v>
          </cell>
          <cell r="G544">
            <v>481000</v>
          </cell>
          <cell r="H544">
            <v>50</v>
          </cell>
          <cell r="J544">
            <v>50</v>
          </cell>
        </row>
        <row r="545">
          <cell r="C545" t="str">
            <v>1Z.61.0270.1.2.2.00.1</v>
          </cell>
          <cell r="D545" t="str">
            <v>สวนผึ้ง</v>
          </cell>
          <cell r="E545">
            <v>2561</v>
          </cell>
          <cell r="F545" t="str">
            <v>บ้านชัฏหนองหมี ซอยวัดชัฏหนองหมี ม.4 ต.ท่าเคย อ.สวนผึ้ง จ.ราชบุรี</v>
          </cell>
          <cell r="G545">
            <v>1782000</v>
          </cell>
          <cell r="H545">
            <v>80</v>
          </cell>
          <cell r="I545">
            <v>25</v>
          </cell>
          <cell r="J545">
            <v>55</v>
          </cell>
        </row>
        <row r="546">
          <cell r="C546" t="str">
            <v>1Z.61.0275.1.2.2.00.1</v>
          </cell>
          <cell r="D546" t="str">
            <v>สวนผึ้ง</v>
          </cell>
          <cell r="E546">
            <v>2561</v>
          </cell>
          <cell r="F546" t="str">
            <v>แยกซอยเทศบาล 1 ถึง ซอยหนองกลางเนิน ม.9 ต.ท่าเคย อ.สวนผึ้ง จ.ราชบุรี</v>
          </cell>
          <cell r="G546">
            <v>2316600</v>
          </cell>
          <cell r="H546">
            <v>100</v>
          </cell>
          <cell r="I546">
            <v>16</v>
          </cell>
          <cell r="J546">
            <v>84</v>
          </cell>
        </row>
        <row r="547">
          <cell r="C547" t="str">
            <v>1Z.61.0279.1.2.2.00.1</v>
          </cell>
          <cell r="D547" t="str">
            <v>สวนผึ้ง</v>
          </cell>
          <cell r="E547">
            <v>2561</v>
          </cell>
          <cell r="F547" t="str">
            <v>ศูนย์เกิดใหม่ ถึง โรงแรมเลิฟลี่ ต.จอมบึง อ.จอมบึง จ.ราชบุรี</v>
          </cell>
          <cell r="G547">
            <v>3281800</v>
          </cell>
          <cell r="H547">
            <v>150</v>
          </cell>
          <cell r="I547">
            <v>23</v>
          </cell>
          <cell r="J547">
            <v>127</v>
          </cell>
        </row>
        <row r="548">
          <cell r="C548" t="str">
            <v>1Z.62.0313.1.2.2.00.1</v>
          </cell>
          <cell r="D548" t="str">
            <v>สวนผึ้ง</v>
          </cell>
          <cell r="E548">
            <v>2562</v>
          </cell>
          <cell r="F548" t="str">
            <v>หมู่ 1, 5 ตำบลป่าหวาย อำเภอสวนผึ้ง จังหวัดราชบุรี</v>
          </cell>
          <cell r="G548">
            <v>2725000</v>
          </cell>
          <cell r="H548">
            <v>60</v>
          </cell>
          <cell r="J548">
            <v>60</v>
          </cell>
        </row>
        <row r="549">
          <cell r="C549" t="str">
            <v>1Z.59.1467.1.2.2.00.2</v>
          </cell>
          <cell r="D549" t="str">
            <v>สามพราน</v>
          </cell>
          <cell r="E549">
            <v>2559</v>
          </cell>
          <cell r="F549" t="str">
            <v>ซอยวัดทรงคนอง ต.ทรงคนอง อ.สามพราน จ.นครปฐม</v>
          </cell>
          <cell r="G549">
            <v>1500000</v>
          </cell>
          <cell r="H549">
            <v>130</v>
          </cell>
          <cell r="I549">
            <v>11</v>
          </cell>
          <cell r="J549">
            <v>119</v>
          </cell>
        </row>
        <row r="550">
          <cell r="C550" t="str">
            <v>1Z.59.1474.1.2.2.00.2</v>
          </cell>
          <cell r="D550" t="str">
            <v>สามพราน</v>
          </cell>
          <cell r="E550">
            <v>2559</v>
          </cell>
          <cell r="F550" t="str">
            <v>ม.4 ต.หอมเกร็ด – ซอยแก้วทิพย์ ม.ศุภมงคล ต.ท่าตลาด อ.สามพราน จ.นครปฐม</v>
          </cell>
          <cell r="G550">
            <v>2500000</v>
          </cell>
          <cell r="H550">
            <v>160</v>
          </cell>
          <cell r="I550">
            <v>19</v>
          </cell>
          <cell r="J550">
            <v>141</v>
          </cell>
        </row>
        <row r="551">
          <cell r="C551" t="str">
            <v>1Z.60.0967.1.2.2.00.3</v>
          </cell>
          <cell r="D551" t="str">
            <v>สามพราน</v>
          </cell>
          <cell r="E551">
            <v>2560</v>
          </cell>
          <cell r="F551" t="str">
            <v>ซ.หลังโรงเรียนนายร้อยสามพราน อ.สามพราน จ.นครปฐม</v>
          </cell>
          <cell r="G551">
            <v>930000</v>
          </cell>
          <cell r="H551">
            <v>90</v>
          </cell>
          <cell r="I551">
            <v>1</v>
          </cell>
          <cell r="J551">
            <v>89</v>
          </cell>
        </row>
        <row r="552">
          <cell r="C552" t="str">
            <v>1Z.60.0975.1.2.2.00.3</v>
          </cell>
          <cell r="D552" t="str">
            <v>สามพราน</v>
          </cell>
          <cell r="E552">
            <v>2560</v>
          </cell>
          <cell r="F552" t="str">
            <v>ซอยไร่ขิง 26 ต.ไร่ขิง อ.สามพราน จ.นครปฐม</v>
          </cell>
          <cell r="G552">
            <v>910000</v>
          </cell>
          <cell r="H552">
            <v>80</v>
          </cell>
          <cell r="I552">
            <v>0</v>
          </cell>
          <cell r="J552">
            <v>80</v>
          </cell>
        </row>
        <row r="553">
          <cell r="C553" t="str">
            <v>1Z.60.0980.1.2.2.00.3</v>
          </cell>
          <cell r="D553" t="str">
            <v>สามพราน</v>
          </cell>
          <cell r="E553">
            <v>2560</v>
          </cell>
          <cell r="F553" t="str">
            <v>ต.บ้านใหม่ อ.สามพราน จ.นครปฐม</v>
          </cell>
          <cell r="G553">
            <v>350000</v>
          </cell>
          <cell r="H553">
            <v>30</v>
          </cell>
          <cell r="I553">
            <v>0</v>
          </cell>
          <cell r="J553">
            <v>30</v>
          </cell>
        </row>
        <row r="554">
          <cell r="C554" t="str">
            <v>1Z.60.0985.1.2.2.00.3</v>
          </cell>
          <cell r="D554" t="str">
            <v>สามพราน</v>
          </cell>
          <cell r="E554">
            <v>2560</v>
          </cell>
          <cell r="F554" t="str">
            <v>ถ.พุทธมณฑลสาย 8 ซอยหลังชวนชม อ.สามพราน จ.นครปฐม</v>
          </cell>
          <cell r="G554">
            <v>920000</v>
          </cell>
          <cell r="H554">
            <v>75</v>
          </cell>
          <cell r="I554">
            <v>0</v>
          </cell>
          <cell r="J554">
            <v>75</v>
          </cell>
        </row>
        <row r="555">
          <cell r="C555" t="str">
            <v>1Z.60.0959.1.2.2.00.3</v>
          </cell>
          <cell r="D555" t="str">
            <v>สามพราน</v>
          </cell>
          <cell r="E555">
            <v>2560</v>
          </cell>
          <cell r="F555" t="str">
            <v>บ้านเก่าซอย 6 และ อบต.บ้านใหม่ อ.สามพราน จ.นครปฐม</v>
          </cell>
          <cell r="G555">
            <v>3190000</v>
          </cell>
          <cell r="H555">
            <v>295</v>
          </cell>
          <cell r="I555">
            <v>3</v>
          </cell>
          <cell r="J555">
            <v>292</v>
          </cell>
        </row>
        <row r="556">
          <cell r="C556" t="str">
            <v>1Z.60.0974.1.2.2.00.3</v>
          </cell>
          <cell r="D556" t="str">
            <v>สามพราน</v>
          </cell>
          <cell r="E556">
            <v>2560</v>
          </cell>
          <cell r="F556" t="str">
            <v>อบต.ท่าข้าม อ.สามพราน จ.นครปฐม</v>
          </cell>
          <cell r="G556">
            <v>3400000</v>
          </cell>
          <cell r="H556">
            <v>300</v>
          </cell>
          <cell r="I556">
            <v>6</v>
          </cell>
          <cell r="J556">
            <v>294</v>
          </cell>
        </row>
        <row r="557">
          <cell r="C557" t="str">
            <v>1Z.60.0978.1.2.2.00.3</v>
          </cell>
          <cell r="D557" t="str">
            <v>สามพราน</v>
          </cell>
          <cell r="E557">
            <v>2560</v>
          </cell>
          <cell r="F557" t="str">
            <v>อบต.บางช้าง - บ้านพักตำรวจ อ.สามพราน จ.นครปฐม</v>
          </cell>
          <cell r="G557">
            <v>1380000</v>
          </cell>
          <cell r="H557">
            <v>120</v>
          </cell>
          <cell r="I557">
            <v>0</v>
          </cell>
          <cell r="J557">
            <v>120</v>
          </cell>
        </row>
        <row r="558">
          <cell r="C558" t="str">
            <v>1Z.60.0966.1.2.2.00.3</v>
          </cell>
          <cell r="D558" t="str">
            <v>สามพราน</v>
          </cell>
          <cell r="E558">
            <v>2560</v>
          </cell>
          <cell r="F558" t="str">
            <v>อบต.หนองนกไข่ อ.กระทุ่มแบน จ.สมุทรสาคร</v>
          </cell>
          <cell r="G558">
            <v>5108700</v>
          </cell>
          <cell r="H558">
            <v>500</v>
          </cell>
          <cell r="I558">
            <v>0</v>
          </cell>
          <cell r="J558">
            <v>500</v>
          </cell>
        </row>
        <row r="559">
          <cell r="C559" t="str">
            <v>1Z.61.0458.1.2.2.00.3</v>
          </cell>
          <cell r="D559" t="str">
            <v>สามพราน</v>
          </cell>
          <cell r="E559">
            <v>2561</v>
          </cell>
          <cell r="F559" t="str">
            <v>ซอยปั้นหุ่น ถนนคลองใหม่ ตำบลคลองใหม่ อำเภอสามพราน จังหวัดนครปฐม</v>
          </cell>
          <cell r="G559">
            <v>111000</v>
          </cell>
          <cell r="H559">
            <v>20</v>
          </cell>
          <cell r="J559">
            <v>20</v>
          </cell>
        </row>
        <row r="560">
          <cell r="C560" t="str">
            <v>1Z.59.0778.1.2.2.00.1</v>
          </cell>
          <cell r="D560" t="str">
            <v>สุพรรณบุรี</v>
          </cell>
          <cell r="E560">
            <v>2559</v>
          </cell>
          <cell r="F560" t="str">
            <v>ซอย 5 ต.ไผ่ขวาง อ.เมือง จ.สุพรรณบุรี</v>
          </cell>
          <cell r="G560">
            <v>294900</v>
          </cell>
          <cell r="H560">
            <v>10</v>
          </cell>
          <cell r="I560">
            <v>7</v>
          </cell>
          <cell r="J560">
            <v>3</v>
          </cell>
        </row>
        <row r="561">
          <cell r="C561" t="str">
            <v>1Z.59.0779.1.2.2.00.1</v>
          </cell>
          <cell r="D561" t="str">
            <v>สุพรรณบุรี</v>
          </cell>
          <cell r="E561">
            <v>2559</v>
          </cell>
          <cell r="F561" t="str">
            <v>ถนนคันคลองวัดป่า - โพธิ์พระยา จากโรงแรมการกีฬา ถึงตลาดบ้าน โพธิ์พระยาฝั่งตะวันตก อ.เมือง จ.สุพรรณบุรี</v>
          </cell>
          <cell r="G561">
            <v>8355500</v>
          </cell>
          <cell r="H561">
            <v>200</v>
          </cell>
          <cell r="I561">
            <v>0</v>
          </cell>
          <cell r="J561">
            <v>200</v>
          </cell>
        </row>
        <row r="562">
          <cell r="C562" t="str">
            <v>1Z.59.0773.1.2.2.00.1</v>
          </cell>
          <cell r="D562" t="str">
            <v>สุพรรณบุรี</v>
          </cell>
          <cell r="E562">
            <v>2559</v>
          </cell>
          <cell r="F562" t="str">
            <v>ถนนลาดตานวล (บ้านโพธ์) ต.บ้านโพธิ์ อ.เมือง จ.สุพรรณบุรี</v>
          </cell>
          <cell r="G562">
            <v>491500</v>
          </cell>
          <cell r="H562">
            <v>20</v>
          </cell>
          <cell r="I562">
            <v>54</v>
          </cell>
          <cell r="J562">
            <v>-34</v>
          </cell>
          <cell r="K562" t="str">
            <v>CP</v>
          </cell>
        </row>
        <row r="563">
          <cell r="C563" t="str">
            <v>1Z.59.1457.1.2.2.00.2</v>
          </cell>
          <cell r="D563" t="str">
            <v>สุพรรณบุรี</v>
          </cell>
          <cell r="E563">
            <v>2559</v>
          </cell>
          <cell r="F563" t="str">
            <v>บ้านโพธิ์ท่าทราย ต.บ้านโพธิ์  อ.เมือง จ.สุพรรณบุรี</v>
          </cell>
          <cell r="G563">
            <v>4000000</v>
          </cell>
          <cell r="H563">
            <v>250</v>
          </cell>
          <cell r="I563">
            <v>58</v>
          </cell>
          <cell r="J563">
            <v>192</v>
          </cell>
        </row>
        <row r="564">
          <cell r="C564" t="str">
            <v>1Z.59.1429.1.2.2.00.2</v>
          </cell>
          <cell r="D564" t="str">
            <v>สุพรรณบุรี</v>
          </cell>
          <cell r="E564">
            <v>2559</v>
          </cell>
          <cell r="F564" t="str">
            <v>ปั๊มปตท.ถึงแยกบ้านมะขามล้ม อ.เมือง จ.สุพรรณบุรี</v>
          </cell>
          <cell r="G564">
            <v>12000000</v>
          </cell>
          <cell r="H564">
            <v>800</v>
          </cell>
          <cell r="I564">
            <v>0</v>
          </cell>
          <cell r="J564">
            <v>800</v>
          </cell>
        </row>
        <row r="565">
          <cell r="C565" t="str">
            <v>1Z.59.1431.1.2.2.00.2</v>
          </cell>
          <cell r="D565" t="str">
            <v>สุพรรณบุรี</v>
          </cell>
          <cell r="E565">
            <v>2559</v>
          </cell>
          <cell r="F565" t="str">
            <v>ม.3 ,4 ,5 และม.6 ต.สนามชัย อ.เมือง จ.สุพรรณบุรี</v>
          </cell>
          <cell r="G565">
            <v>4500000</v>
          </cell>
          <cell r="H565">
            <v>240</v>
          </cell>
          <cell r="I565">
            <v>12</v>
          </cell>
          <cell r="J565">
            <v>228</v>
          </cell>
        </row>
        <row r="566">
          <cell r="C566" t="str">
            <v>1Z.59.0784.1.2.2.00.1</v>
          </cell>
          <cell r="D566" t="str">
            <v>สุพรรณบุรี</v>
          </cell>
          <cell r="E566">
            <v>2559</v>
          </cell>
          <cell r="F566" t="str">
            <v>แยกโรงเรียนกาญจนาฯ - ถึงถนนเลี่ยงเมือง ต.ไผ่ขวาง อ.เมือง จ.สุพรรณบุรี</v>
          </cell>
          <cell r="G566">
            <v>1474500</v>
          </cell>
          <cell r="H566">
            <v>30</v>
          </cell>
          <cell r="I566">
            <v>14</v>
          </cell>
          <cell r="J566">
            <v>16</v>
          </cell>
        </row>
        <row r="567">
          <cell r="C567" t="str">
            <v>1Z.59.1430.1.2.2.00.2</v>
          </cell>
          <cell r="D567" t="str">
            <v>สุพรรณบุรี</v>
          </cell>
          <cell r="E567">
            <v>2559</v>
          </cell>
          <cell r="F567" t="str">
            <v>แยกศูนย์ราชการที่ 2 ถึง ร้านอาหารริมคลองเฮ้าส์เก่า อ.บางปลาม้า จ.สุพรรณบุรี</v>
          </cell>
          <cell r="G567">
            <v>3200000</v>
          </cell>
          <cell r="H567">
            <v>200</v>
          </cell>
          <cell r="I567">
            <v>0</v>
          </cell>
          <cell r="J567">
            <v>200</v>
          </cell>
        </row>
        <row r="568">
          <cell r="C568" t="str">
            <v>1Z.59.1497.1.2.2.00.2</v>
          </cell>
          <cell r="D568" t="str">
            <v>สุพรรณบุรี</v>
          </cell>
          <cell r="E568">
            <v>2559</v>
          </cell>
          <cell r="F568" t="str">
            <v>หมู่ที่ 1 และหมู่ที่ 4 ต.ดอนมะสังข์ อ.เมือง จ.สุพรรณบุรี</v>
          </cell>
          <cell r="G568">
            <v>5198000</v>
          </cell>
          <cell r="H568">
            <v>334</v>
          </cell>
          <cell r="I568">
            <v>21</v>
          </cell>
          <cell r="J568">
            <v>313</v>
          </cell>
        </row>
        <row r="569">
          <cell r="C569" t="str">
            <v>1Z.59.1479.1.2.2.00.2</v>
          </cell>
          <cell r="D569" t="str">
            <v>สุพรรณบุรี</v>
          </cell>
          <cell r="E569">
            <v>2559</v>
          </cell>
          <cell r="F569" t="str">
            <v>หมู่ที่ 2,3 ต.สวนแตง  อ.เมือง จ.สุพรรณบุรี</v>
          </cell>
          <cell r="G569">
            <v>672600</v>
          </cell>
          <cell r="H569">
            <v>160</v>
          </cell>
          <cell r="I569">
            <v>65</v>
          </cell>
          <cell r="J569">
            <v>95</v>
          </cell>
        </row>
        <row r="570">
          <cell r="C570" t="str">
            <v>1Z.60.0960.1.2.2.00.3</v>
          </cell>
          <cell r="D570" t="str">
            <v>สุพรรณบุรี</v>
          </cell>
          <cell r="E570">
            <v>2560</v>
          </cell>
          <cell r="F570" t="str">
            <v>ชุมชนบ้านสามทอง หมู่1 ต.ตลิ่งชัน อ.เมือง จ.สุพรรณบุรี</v>
          </cell>
          <cell r="G570">
            <v>2220000</v>
          </cell>
          <cell r="H570">
            <v>230</v>
          </cell>
          <cell r="I570">
            <v>0</v>
          </cell>
          <cell r="J570">
            <v>230</v>
          </cell>
        </row>
        <row r="571">
          <cell r="C571" t="str">
            <v>1Z.60.0968.1.2.2.00.3</v>
          </cell>
          <cell r="D571" t="str">
            <v>สุพรรณบุรี</v>
          </cell>
          <cell r="E571">
            <v>2560</v>
          </cell>
          <cell r="F571" t="str">
            <v>ชุมชนบ้านหนองบัว หมู่ 7 ต.ตลิ่งชัน อ.เมือง จ.สุพรรณบุรี</v>
          </cell>
          <cell r="G571">
            <v>2410000</v>
          </cell>
          <cell r="H571">
            <v>230</v>
          </cell>
          <cell r="I571">
            <v>0</v>
          </cell>
          <cell r="J571">
            <v>230</v>
          </cell>
        </row>
        <row r="572">
          <cell r="C572" t="str">
            <v>1Z.60.0969.1.2.2.00.3</v>
          </cell>
          <cell r="D572" t="str">
            <v>สุพรรณบุรี</v>
          </cell>
          <cell r="E572">
            <v>2560</v>
          </cell>
          <cell r="F572" t="str">
            <v>หมู่ที่ 1-14 ต.มะขามล้ม อ.เมือง จ.สุพรรณบุรี</v>
          </cell>
          <cell r="G572">
            <v>4000000</v>
          </cell>
          <cell r="H572">
            <v>700</v>
          </cell>
          <cell r="I572">
            <v>2</v>
          </cell>
          <cell r="J572">
            <v>698</v>
          </cell>
        </row>
        <row r="573">
          <cell r="C573" t="str">
            <v>1Z.60.0977.1.2.2.00.3</v>
          </cell>
          <cell r="D573" t="str">
            <v>สุพรรณบุรี</v>
          </cell>
          <cell r="E573">
            <v>2560</v>
          </cell>
          <cell r="F573" t="str">
            <v>หมู่ที่ 2 ต.วังน้ำเย็น อ.บางปลาม้า จ.สุพรรณบุรี</v>
          </cell>
          <cell r="G573">
            <v>1920000</v>
          </cell>
          <cell r="H573">
            <v>150</v>
          </cell>
          <cell r="I573">
            <v>0</v>
          </cell>
          <cell r="J573">
            <v>150</v>
          </cell>
        </row>
        <row r="574">
          <cell r="C574" t="str">
            <v>1Z.60.0963.1.2.2.00.3</v>
          </cell>
          <cell r="D574" t="str">
            <v>สุพรรณบุรี</v>
          </cell>
          <cell r="E574">
            <v>2560</v>
          </cell>
          <cell r="F574" t="str">
            <v>หมู่ที่ 4 ต.สวนแตง อ.เมือง จ.สุพรรณบุรี</v>
          </cell>
          <cell r="G574">
            <v>450000</v>
          </cell>
          <cell r="H574">
            <v>45</v>
          </cell>
          <cell r="I574">
            <v>0</v>
          </cell>
          <cell r="J574">
            <v>45</v>
          </cell>
        </row>
        <row r="575">
          <cell r="C575" t="str">
            <v>1Z.59.1437.1.2.2.00.2</v>
          </cell>
          <cell r="D575" t="str">
            <v>อ้อมน้อย</v>
          </cell>
          <cell r="E575">
            <v>2559</v>
          </cell>
          <cell r="F575" t="str">
            <v>ซอยประชาราษฎร์ ไร่ขิง 42 (ซอยพ่อชั้น-แม่เล็ก) ต.ไร่ขิง อ.สามพราน จ.นครปฐม</v>
          </cell>
          <cell r="G575">
            <v>500000</v>
          </cell>
          <cell r="H575">
            <v>50</v>
          </cell>
          <cell r="I575">
            <v>20</v>
          </cell>
          <cell r="J575">
            <v>30</v>
          </cell>
        </row>
        <row r="576">
          <cell r="C576" t="str">
            <v>1Z.59.0781.1.2.2.00.1</v>
          </cell>
          <cell r="D576" t="str">
            <v>อ้อมน้อย</v>
          </cell>
          <cell r="E576">
            <v>2559</v>
          </cell>
          <cell r="F576" t="str">
            <v>ซอยศาลายา ม.2 ต.ศาลายา อ.พุทธมณฑล จ.นครปฐม</v>
          </cell>
          <cell r="G576">
            <v>786400</v>
          </cell>
          <cell r="H576">
            <v>30</v>
          </cell>
          <cell r="I576">
            <v>72</v>
          </cell>
          <cell r="J576">
            <v>-42</v>
          </cell>
          <cell r="K576" t="str">
            <v>CP</v>
          </cell>
        </row>
        <row r="577">
          <cell r="C577" t="str">
            <v>1Z.59.0780.1.2.2.00.1</v>
          </cell>
          <cell r="D577" t="str">
            <v>อ้อมน้อย</v>
          </cell>
          <cell r="E577">
            <v>2559</v>
          </cell>
          <cell r="F577" t="str">
            <v>หมู่บ้านเอกสยาม ถึงสุดเขตเทศบาลคลองโยง (ขวาทาง) ต.คลองโยง อ.พุทธมณฑล จ.นครปฐม</v>
          </cell>
          <cell r="G577">
            <v>2949000</v>
          </cell>
          <cell r="H577">
            <v>150</v>
          </cell>
          <cell r="I577">
            <v>83</v>
          </cell>
          <cell r="J577">
            <v>67</v>
          </cell>
        </row>
        <row r="578">
          <cell r="C578" t="str">
            <v>1Z.59.1836.1.2.2.00.2</v>
          </cell>
          <cell r="D578" t="str">
            <v>อ้อมน้อย</v>
          </cell>
          <cell r="E578">
            <v>2559</v>
          </cell>
          <cell r="F578" t="str">
            <v>อบต.ศาลายา อ.ศาลายา จ.นครปฐม</v>
          </cell>
          <cell r="G578">
            <v>1300000</v>
          </cell>
          <cell r="H578">
            <v>48</v>
          </cell>
          <cell r="I578">
            <v>47</v>
          </cell>
          <cell r="J578">
            <v>1</v>
          </cell>
        </row>
        <row r="579">
          <cell r="C579" t="str">
            <v>1Z.60.0986.1.2.2.00.3</v>
          </cell>
          <cell r="D579" t="str">
            <v>อ้อมน้อย</v>
          </cell>
          <cell r="E579">
            <v>2560</v>
          </cell>
          <cell r="F579" t="str">
            <v>ชายคลอง ม.1 ต.บางกระทึก อ.สามพราน จ.นครปฐม</v>
          </cell>
          <cell r="G579">
            <v>370000</v>
          </cell>
          <cell r="H579">
            <v>30</v>
          </cell>
          <cell r="I579">
            <v>0</v>
          </cell>
          <cell r="J579">
            <v>30</v>
          </cell>
        </row>
        <row r="580">
          <cell r="C580" t="str">
            <v>1Z.60.0964.1.2.2.00.3</v>
          </cell>
          <cell r="D580" t="str">
            <v>อ้อมน้อย</v>
          </cell>
          <cell r="E580">
            <v>2560</v>
          </cell>
          <cell r="F580" t="str">
            <v>ชุมชนบ้านร่มเย็นวิลล่า ม.1 ต.คลองโยง อ.พุทธมณฑล จ.นครปฐม</v>
          </cell>
          <cell r="G580">
            <v>150000</v>
          </cell>
          <cell r="H580">
            <v>15</v>
          </cell>
          <cell r="I580">
            <v>0</v>
          </cell>
          <cell r="J580">
            <v>15</v>
          </cell>
        </row>
        <row r="581">
          <cell r="C581" t="str">
            <v>1Z.60.0957.1.2.2.00.3</v>
          </cell>
          <cell r="D581" t="str">
            <v>อ้อมน้อย</v>
          </cell>
          <cell r="E581">
            <v>2560</v>
          </cell>
          <cell r="F581" t="str">
            <v>ซอยสันติธรรม หมู่8 ต.บางกระทึก อ.สามพราน จ.นครปฐม</v>
          </cell>
          <cell r="G581">
            <v>230000</v>
          </cell>
          <cell r="H581">
            <v>25</v>
          </cell>
          <cell r="I581">
            <v>13</v>
          </cell>
          <cell r="J581">
            <v>12</v>
          </cell>
        </row>
        <row r="582">
          <cell r="C582" t="str">
            <v>1Z.60.0965.1.2.2.00.3</v>
          </cell>
          <cell r="D582" t="str">
            <v>อ้อมน้อย</v>
          </cell>
          <cell r="E582">
            <v>2560</v>
          </cell>
          <cell r="F582" t="str">
            <v>ต.บางกระทึก อ.สามพราน จ.นครปฐม</v>
          </cell>
          <cell r="G582">
            <v>677000</v>
          </cell>
          <cell r="H582">
            <v>15</v>
          </cell>
          <cell r="I582">
            <v>15</v>
          </cell>
          <cell r="J582">
            <v>0</v>
          </cell>
        </row>
        <row r="583">
          <cell r="C583" t="str">
            <v>1Z.60.0992.1.2.2.00.3</v>
          </cell>
          <cell r="D583" t="str">
            <v>อ้อมน้อย</v>
          </cell>
          <cell r="E583">
            <v>2560</v>
          </cell>
          <cell r="F583" t="str">
            <v>ถนนบางเตย ซอย 5/6 ต.บางเตย อ.สามพราน จ.ประจวบคีรีขันธ์</v>
          </cell>
          <cell r="G583">
            <v>280000</v>
          </cell>
          <cell r="H583">
            <v>28</v>
          </cell>
          <cell r="I583">
            <v>0</v>
          </cell>
          <cell r="J583">
            <v>28</v>
          </cell>
        </row>
        <row r="584">
          <cell r="C584" t="str">
            <v>1Z.60.0982.1.2.2.00.3</v>
          </cell>
          <cell r="D584" t="str">
            <v>อ้อมน้อย</v>
          </cell>
          <cell r="E584">
            <v>2560</v>
          </cell>
          <cell r="F584" t="str">
            <v>เทศบาลบางกระทึก ซอยคลองวัฒนา-สาย 5 อ.สามพราน จ.นครปฐม</v>
          </cell>
          <cell r="G584">
            <v>1180000</v>
          </cell>
          <cell r="H584">
            <v>100</v>
          </cell>
          <cell r="I584">
            <v>0</v>
          </cell>
          <cell r="J584">
            <v>100</v>
          </cell>
        </row>
        <row r="585">
          <cell r="C585" t="str">
            <v>1Z.59.1458.1.2.2.00.2</v>
          </cell>
          <cell r="D585" t="str">
            <v>อู่ทอง</v>
          </cell>
          <cell r="E585">
            <v>2559</v>
          </cell>
          <cell r="F585" t="str">
            <v>ม.2,3,5,7 ต.บ้านดอน อ.อู่ทอง จ.สุพรรณบุรี</v>
          </cell>
          <cell r="G585">
            <v>3500000</v>
          </cell>
          <cell r="H585">
            <v>300</v>
          </cell>
          <cell r="I585">
            <v>143</v>
          </cell>
          <cell r="J585">
            <v>157</v>
          </cell>
        </row>
        <row r="586">
          <cell r="C586" t="str">
            <v>1Z.60.0958.1.2.2.00.3</v>
          </cell>
          <cell r="D586" t="str">
            <v>อู่ทอง</v>
          </cell>
          <cell r="E586">
            <v>2560</v>
          </cell>
          <cell r="F586" t="str">
            <v>ตำบลเจดีย์ไปสวนแตง ปากแสก-สวนแตง อ.เมือง จสุพรรณบุรี</v>
          </cell>
          <cell r="G586">
            <v>1050000</v>
          </cell>
          <cell r="H586">
            <v>110</v>
          </cell>
          <cell r="I586">
            <v>0</v>
          </cell>
          <cell r="J586">
            <v>110</v>
          </cell>
        </row>
        <row r="587">
          <cell r="C587" t="str">
            <v>1Z.60.1091.1.2.2.00.3</v>
          </cell>
          <cell r="D587" t="str">
            <v>อู่ทอง</v>
          </cell>
          <cell r="E587">
            <v>2560</v>
          </cell>
          <cell r="F587" t="str">
            <v>บ้านดอนคา หมู่ที่ 1,2,6,10,17,18,19 ต.ดอนคา หมู่ที่ 3,9,11 ต.หนองโอ่ง อ.อู่ทอง จ.สุพรรณบุรี</v>
          </cell>
          <cell r="G587">
            <v>8000000</v>
          </cell>
          <cell r="H587">
            <v>1650</v>
          </cell>
          <cell r="I587">
            <v>0</v>
          </cell>
          <cell r="J587">
            <v>1650</v>
          </cell>
        </row>
        <row r="588">
          <cell r="C588" t="str">
            <v>1Z.60.1080.1.2.2.00.3</v>
          </cell>
          <cell r="D588" t="str">
            <v>อู่ทอง</v>
          </cell>
          <cell r="E588">
            <v>2560</v>
          </cell>
          <cell r="F588" t="str">
            <v>แยกหนองวัลย์เปรียง-หน้าที่ว่าการอำเภอสองพี่น้อง จ.สุพรรณบุรี</v>
          </cell>
          <cell r="G588">
            <v>6800000</v>
          </cell>
          <cell r="H588">
            <v>400</v>
          </cell>
          <cell r="I588">
            <v>0</v>
          </cell>
          <cell r="J588">
            <v>400</v>
          </cell>
        </row>
        <row r="589">
          <cell r="C589" t="str">
            <v>1Z.60.1087.1.2.2.00.3</v>
          </cell>
          <cell r="D589" t="str">
            <v>อู่ทอง</v>
          </cell>
          <cell r="E589">
            <v>2560</v>
          </cell>
          <cell r="F589" t="str">
            <v>หมู่ที่ 2,3,8,9 ต.หนองโอ่ง อ.อู่ทอง จ.สุพรรณบุรี</v>
          </cell>
          <cell r="G589">
            <v>7267000</v>
          </cell>
          <cell r="H589">
            <v>350</v>
          </cell>
          <cell r="I589">
            <v>0</v>
          </cell>
          <cell r="J589">
            <v>350</v>
          </cell>
        </row>
        <row r="590">
          <cell r="C590" t="str">
            <v>1Z.61.0273.1.2.2.00.1</v>
          </cell>
          <cell r="D590" t="str">
            <v>อู่ทอง</v>
          </cell>
          <cell r="E590">
            <v>2561</v>
          </cell>
          <cell r="F590" t="str">
            <v>แยก ทางหลวง 3440 ตลาดเขต-วัดหนองกระทู้ อ.สองพี่น้อง จ.สุพรรณบุรี</v>
          </cell>
          <cell r="G590">
            <v>3663000</v>
          </cell>
          <cell r="H590">
            <v>150</v>
          </cell>
          <cell r="I590">
            <v>4</v>
          </cell>
          <cell r="J590">
            <v>146</v>
          </cell>
        </row>
        <row r="591">
          <cell r="C591" t="str">
            <v>1Z.61.0456.1.2.2.00.3</v>
          </cell>
          <cell r="D591" t="str">
            <v>อู่ทอง</v>
          </cell>
          <cell r="E591">
            <v>2561</v>
          </cell>
          <cell r="F591" t="str">
            <v>หมู่บ้านหัวทำนบ หมู่ 4 ตำบลบ้านดอน อำเภออู่ทอง จังหวัดสุพรรณบุรี</v>
          </cell>
          <cell r="G591">
            <v>181300</v>
          </cell>
          <cell r="H591">
            <v>50</v>
          </cell>
          <cell r="J591">
            <v>50</v>
          </cell>
        </row>
        <row r="592">
          <cell r="C592" t="str">
            <v>1Z.59.1568.1.2.2.00.2</v>
          </cell>
          <cell r="D592" t="str">
            <v>กระบี่</v>
          </cell>
          <cell r="E592">
            <v>2559</v>
          </cell>
          <cell r="F592" t="str">
            <v>ถนนคลองจิหลาดพัฒนาซอย 1 ต.ไสไทย อ.เมือง    จ.กระบี่</v>
          </cell>
          <cell r="G592">
            <v>1136000</v>
          </cell>
          <cell r="H592">
            <v>50</v>
          </cell>
          <cell r="I592">
            <v>22</v>
          </cell>
          <cell r="J592">
            <v>28</v>
          </cell>
        </row>
        <row r="593">
          <cell r="C593" t="str">
            <v>1Z.59.0792.1.2.2.00.1</v>
          </cell>
          <cell r="D593" t="str">
            <v>กระบี่</v>
          </cell>
          <cell r="E593">
            <v>2559</v>
          </cell>
          <cell r="F593" t="str">
            <v>ถนนบ้านน้ำขาว ต.เขาพนม อ.เขาพนม จ.กระบี่</v>
          </cell>
          <cell r="G593">
            <v>2324700</v>
          </cell>
          <cell r="H593">
            <v>60</v>
          </cell>
          <cell r="I593">
            <v>34</v>
          </cell>
          <cell r="J593">
            <v>26</v>
          </cell>
        </row>
        <row r="594">
          <cell r="C594" t="str">
            <v>1Z.59.0805.1.2.2.00.1</v>
          </cell>
          <cell r="D594" t="str">
            <v>กระบี่</v>
          </cell>
          <cell r="E594">
            <v>2559</v>
          </cell>
          <cell r="F594" t="str">
            <v xml:space="preserve">ถนนเพชรเกษม - สามแยกโรงไฟฟ้าฝ่ายผลิต ต.ปกาสัย อ.เหนือคลอง จ.กระบี่ </v>
          </cell>
          <cell r="G594">
            <v>5033900</v>
          </cell>
          <cell r="H594">
            <v>90</v>
          </cell>
          <cell r="I594">
            <v>66</v>
          </cell>
          <cell r="J594">
            <v>24</v>
          </cell>
        </row>
        <row r="595">
          <cell r="C595" t="str">
            <v>1Z.59.0793.1.2.2.00.1</v>
          </cell>
          <cell r="D595" t="str">
            <v>กระบี่</v>
          </cell>
          <cell r="E595">
            <v>2559</v>
          </cell>
          <cell r="F595" t="str">
            <v>ถนนสายคลองจิหลาดพัฒนา 8 บริเวณ ม.3 บ้านคลองจิหลาด ฝั่งขวามือตลอดแนว ต.ไสไทย อ.เมือง จ.กระบี่</v>
          </cell>
          <cell r="G595">
            <v>786400</v>
          </cell>
          <cell r="H595">
            <v>17</v>
          </cell>
          <cell r="I595">
            <v>7</v>
          </cell>
          <cell r="J595">
            <v>10</v>
          </cell>
        </row>
        <row r="596">
          <cell r="C596" t="str">
            <v>1Z.59.0794.1.2.2.00.1</v>
          </cell>
          <cell r="D596" t="str">
            <v>กระบี่</v>
          </cell>
          <cell r="E596">
            <v>2559</v>
          </cell>
          <cell r="F596" t="str">
            <v>ม.12  บ้านคลองเนียง ต.กระบี่น้อย อ.เมือง จ.กระบี่</v>
          </cell>
          <cell r="G596">
            <v>2418100</v>
          </cell>
          <cell r="H596">
            <v>52</v>
          </cell>
          <cell r="I596">
            <v>26</v>
          </cell>
          <cell r="J596">
            <v>26</v>
          </cell>
        </row>
        <row r="597">
          <cell r="C597" t="str">
            <v>1Z.59.0791.1.2.2.00.1</v>
          </cell>
          <cell r="D597" t="str">
            <v>กระบี่</v>
          </cell>
          <cell r="E597">
            <v>2559</v>
          </cell>
          <cell r="F597" t="str">
            <v>เลียบทางหลวงชนบท ตั้งแต่วัดถ้ำเสือ ถึง ม.1 บ้านหน้าชิง อ.เมือง จ.กระบี่</v>
          </cell>
          <cell r="G597">
            <v>5855700</v>
          </cell>
          <cell r="H597">
            <v>150</v>
          </cell>
          <cell r="I597">
            <v>20</v>
          </cell>
          <cell r="J597">
            <v>130</v>
          </cell>
        </row>
        <row r="598">
          <cell r="C598" t="str">
            <v>1Z.60.0998.1.2.2.00.3</v>
          </cell>
          <cell r="D598" t="str">
            <v>กระบี่</v>
          </cell>
          <cell r="E598">
            <v>2560</v>
          </cell>
          <cell r="F598" t="str">
            <v>ซอย 10 พี่น้อง ม.8 ต.ทับปริก อ.เมือง จ.กระบี่</v>
          </cell>
          <cell r="G598">
            <v>510000</v>
          </cell>
          <cell r="H598">
            <v>42</v>
          </cell>
          <cell r="I598">
            <v>5</v>
          </cell>
          <cell r="J598">
            <v>37</v>
          </cell>
        </row>
        <row r="599">
          <cell r="C599" t="str">
            <v>1Z.60.1106.1.2.2.00.3</v>
          </cell>
          <cell r="D599" t="str">
            <v>กระบี่</v>
          </cell>
          <cell r="E599">
            <v>2560</v>
          </cell>
          <cell r="F599" t="str">
            <v>ซอยข้างวัด ต.ปกาสัย อ.เหนือคลอง จ.กระบี่</v>
          </cell>
          <cell r="G599">
            <v>1560000</v>
          </cell>
          <cell r="H599">
            <v>80</v>
          </cell>
          <cell r="I599">
            <v>5</v>
          </cell>
          <cell r="J599">
            <v>75</v>
          </cell>
        </row>
        <row r="600">
          <cell r="C600" t="str">
            <v>1Z.60.1000.1.2.2.00.3</v>
          </cell>
          <cell r="D600" t="str">
            <v>กระบี่</v>
          </cell>
          <cell r="E600">
            <v>2560</v>
          </cell>
          <cell r="F600" t="str">
            <v>ซอยเขาแก้ว ต.อ่าวนาง อ.เมือง จ.กระบี่</v>
          </cell>
          <cell r="G600">
            <v>1419000</v>
          </cell>
          <cell r="H600">
            <v>108</v>
          </cell>
          <cell r="I600">
            <v>8</v>
          </cell>
          <cell r="J600">
            <v>100</v>
          </cell>
        </row>
        <row r="601">
          <cell r="C601" t="str">
            <v>1Z.60.0066.1.2.2.00.1</v>
          </cell>
          <cell r="D601" t="str">
            <v>กระบี่</v>
          </cell>
          <cell r="E601">
            <v>2560</v>
          </cell>
          <cell r="F601" t="str">
            <v>ซอยบ้านนาเหนือ ตำบลปกาสัย อำเภอเหนือคลอง จังหวัดกระบี่</v>
          </cell>
          <cell r="G601">
            <v>1438000</v>
          </cell>
          <cell r="H601">
            <v>30</v>
          </cell>
          <cell r="I601">
            <v>5</v>
          </cell>
          <cell r="J601">
            <v>25</v>
          </cell>
        </row>
        <row r="602">
          <cell r="C602" t="str">
            <v>1Z.60.1001.1.2.2.00.3</v>
          </cell>
          <cell r="D602" t="str">
            <v>กระบี่</v>
          </cell>
          <cell r="E602">
            <v>2560</v>
          </cell>
          <cell r="F602" t="str">
            <v>ซอยปากช่อง 1 ต.ทับปริก อ.เมือง จ.กระบี่</v>
          </cell>
          <cell r="G602">
            <v>350000</v>
          </cell>
          <cell r="H602">
            <v>27</v>
          </cell>
          <cell r="I602">
            <v>9</v>
          </cell>
          <cell r="J602">
            <v>18</v>
          </cell>
        </row>
        <row r="603">
          <cell r="C603" t="str">
            <v>1Z.60.1100.1.2.2.00.3</v>
          </cell>
          <cell r="D603" t="str">
            <v>กระบี่</v>
          </cell>
          <cell r="E603">
            <v>2560</v>
          </cell>
          <cell r="F603" t="str">
            <v>ซอยร่วมมิตร ต.ทับปริก อ.เมือง จ.กระบี่</v>
          </cell>
          <cell r="G603">
            <v>1476000</v>
          </cell>
          <cell r="H603">
            <v>70</v>
          </cell>
          <cell r="I603">
            <v>5</v>
          </cell>
          <cell r="J603">
            <v>65</v>
          </cell>
        </row>
        <row r="604">
          <cell r="C604" t="str">
            <v>1Z.60.0996.1.2.2.00.3</v>
          </cell>
          <cell r="D604" t="str">
            <v>กระบี่</v>
          </cell>
          <cell r="E604">
            <v>2560</v>
          </cell>
          <cell r="F604" t="str">
            <v>ถนนคลองแห้ง ต.อ่าวนาง อ.เมือง จ.กระบี่</v>
          </cell>
          <cell r="G604">
            <v>1705000</v>
          </cell>
          <cell r="H604">
            <v>150</v>
          </cell>
          <cell r="I604">
            <v>0</v>
          </cell>
          <cell r="J604">
            <v>150</v>
          </cell>
        </row>
        <row r="605">
          <cell r="C605" t="str">
            <v>1Z.60.1107.1.2.2.00.3</v>
          </cell>
          <cell r="D605" t="str">
            <v>กระบี่</v>
          </cell>
          <cell r="E605">
            <v>2560</v>
          </cell>
          <cell r="F605" t="str">
            <v>ไสไทยพัฒนา 6 ต.ไสไทย อ.เมือง จ.กระบี่</v>
          </cell>
          <cell r="G605">
            <v>284000</v>
          </cell>
          <cell r="H605">
            <v>17</v>
          </cell>
          <cell r="I605">
            <v>1</v>
          </cell>
          <cell r="J605">
            <v>16</v>
          </cell>
        </row>
        <row r="606">
          <cell r="C606" t="str">
            <v>1Z.60.1101.1.2.2.00.3</v>
          </cell>
          <cell r="D606" t="str">
            <v>กระบี่</v>
          </cell>
          <cell r="E606">
            <v>2560</v>
          </cell>
          <cell r="F606" t="str">
            <v>อ่าวนาง 11 ม.4 ต.อ่าวนาง อ.เมือง จ.กระบี่</v>
          </cell>
          <cell r="G606">
            <v>851000</v>
          </cell>
          <cell r="H606">
            <v>38</v>
          </cell>
          <cell r="I606">
            <v>9</v>
          </cell>
          <cell r="J606">
            <v>29</v>
          </cell>
        </row>
        <row r="607">
          <cell r="C607" t="str">
            <v>1Z.60.1103.1.2.2.00.3</v>
          </cell>
          <cell r="D607" t="str">
            <v>กระบี่</v>
          </cell>
          <cell r="E607">
            <v>2560</v>
          </cell>
          <cell r="F607" t="str">
            <v>อ่าวนางซอย 3 ม.2 ต.อ่าวนาง อ.เมือง จ.กระบี่</v>
          </cell>
          <cell r="G607">
            <v>1183000</v>
          </cell>
          <cell r="H607">
            <v>50</v>
          </cell>
          <cell r="I607">
            <v>0</v>
          </cell>
          <cell r="J607">
            <v>50</v>
          </cell>
        </row>
        <row r="608">
          <cell r="C608" t="str">
            <v>1Z.61.0221.1.2.2.00.1</v>
          </cell>
          <cell r="D608" t="str">
            <v>กระบี่</v>
          </cell>
          <cell r="E608">
            <v>2561</v>
          </cell>
          <cell r="F608" t="str">
            <v>ถนนเพชรเกษม-เขาตั้ง ม.3 ต.ทับปริก อ.เมือง จ.กระบี่</v>
          </cell>
          <cell r="G608">
            <v>2622500</v>
          </cell>
          <cell r="H608">
            <v>63</v>
          </cell>
          <cell r="I608">
            <v>4</v>
          </cell>
          <cell r="J608">
            <v>59</v>
          </cell>
        </row>
        <row r="609">
          <cell r="C609" t="str">
            <v>1Z.61.0499.1.2.2.00.3</v>
          </cell>
          <cell r="D609" t="str">
            <v>กระบี่</v>
          </cell>
          <cell r="E609">
            <v>2561</v>
          </cell>
          <cell r="F609" t="str">
            <v>ถนนลิกต์ไนต์ฝั่งขวา ต.ปกาสัย อ.เหนือคลอง จ.กระบี่</v>
          </cell>
          <cell r="G609">
            <v>1514000</v>
          </cell>
          <cell r="H609">
            <v>92</v>
          </cell>
          <cell r="I609">
            <v>25</v>
          </cell>
          <cell r="J609">
            <v>67</v>
          </cell>
        </row>
        <row r="610">
          <cell r="C610" t="str">
            <v>1Z.61.0220.1.2.2.00.1</v>
          </cell>
          <cell r="D610" t="str">
            <v>กระบี่</v>
          </cell>
          <cell r="E610">
            <v>2561</v>
          </cell>
          <cell r="F610" t="str">
            <v>ถนนสี่แยกลิกต์ไนต์-เกาะไทร ต.ปกาสัย อ.เหนือคลอง จ.กระบี่</v>
          </cell>
          <cell r="G610">
            <v>1498900</v>
          </cell>
          <cell r="H610">
            <v>46</v>
          </cell>
          <cell r="I610">
            <v>0</v>
          </cell>
          <cell r="J610">
            <v>46</v>
          </cell>
        </row>
        <row r="611">
          <cell r="C611" t="str">
            <v>1Z.61.0492.1.2.2.00.3</v>
          </cell>
          <cell r="D611" t="str">
            <v>กระบี่</v>
          </cell>
          <cell r="E611">
            <v>2561</v>
          </cell>
          <cell r="F611" t="str">
            <v>ถนนแหลมกรวด (ซ้ายทาง) ต.เหนือคลอง อ.เหนือคลอง จ.กระบี่</v>
          </cell>
          <cell r="G611">
            <v>2871000</v>
          </cell>
          <cell r="H611">
            <v>207</v>
          </cell>
          <cell r="I611">
            <v>4</v>
          </cell>
          <cell r="J611">
            <v>203</v>
          </cell>
        </row>
        <row r="612">
          <cell r="C612" t="str">
            <v>1Z.61.0207.1.2.2.00.1</v>
          </cell>
          <cell r="D612" t="str">
            <v>กระบี่</v>
          </cell>
          <cell r="E612">
            <v>2561</v>
          </cell>
          <cell r="F612" t="str">
            <v>ถนนอ่าวนาง ต.อ่าวนาง อ.เมือง จ.กระบี่</v>
          </cell>
          <cell r="G612">
            <v>1217700</v>
          </cell>
          <cell r="H612">
            <v>33</v>
          </cell>
          <cell r="I612">
            <v>3</v>
          </cell>
          <cell r="J612">
            <v>30</v>
          </cell>
        </row>
        <row r="613">
          <cell r="C613" t="str">
            <v>1Z.61.0484.1.2.2.00.3</v>
          </cell>
          <cell r="D613" t="str">
            <v>กระบี่</v>
          </cell>
          <cell r="E613">
            <v>2561</v>
          </cell>
          <cell r="F613" t="str">
            <v>ถนนอ่าวน้ำเมา-สวรรค์ชั้น 7 รีสอร์ท ต.ไสไทย อ.เมือง จ.กระบี่</v>
          </cell>
          <cell r="G613">
            <v>1135000</v>
          </cell>
          <cell r="H613">
            <v>61</v>
          </cell>
          <cell r="I613">
            <v>7</v>
          </cell>
          <cell r="J613">
            <v>54</v>
          </cell>
        </row>
        <row r="614">
          <cell r="C614" t="str">
            <v>1Z.61.0219.1.2.2.00.1</v>
          </cell>
          <cell r="D614" t="str">
            <v>กระบี่</v>
          </cell>
          <cell r="E614">
            <v>2561</v>
          </cell>
          <cell r="F614" t="str">
            <v>สวนพริกพัฒนา 1 ต.ไสไทย อ.เมือง จ.กระบี่</v>
          </cell>
          <cell r="G614">
            <v>2809600</v>
          </cell>
          <cell r="H614">
            <v>68</v>
          </cell>
          <cell r="I614">
            <v>40</v>
          </cell>
          <cell r="J614">
            <v>28</v>
          </cell>
        </row>
        <row r="615">
          <cell r="C615" t="str">
            <v>1Z.61.0214.1.2.2.00.1</v>
          </cell>
          <cell r="D615" t="str">
            <v>กระบี่</v>
          </cell>
          <cell r="E615">
            <v>2561</v>
          </cell>
          <cell r="F615" t="str">
            <v>ไสไทยพัฒนา 10 ต.ไสไทย อ.เมือง จ.กระบี่</v>
          </cell>
          <cell r="G615">
            <v>281200</v>
          </cell>
          <cell r="H615">
            <v>7</v>
          </cell>
          <cell r="I615">
            <v>0</v>
          </cell>
          <cell r="J615">
            <v>7</v>
          </cell>
        </row>
        <row r="616">
          <cell r="C616" t="str">
            <v>1Z.61.0223.1.2.2.00.1</v>
          </cell>
          <cell r="D616" t="str">
            <v>กระบี่</v>
          </cell>
          <cell r="E616">
            <v>2561</v>
          </cell>
          <cell r="F616" t="str">
            <v>หนองกกพัฒนา 3 ต.ไสไทย อ.เมือง จ.กระบี่</v>
          </cell>
          <cell r="G616">
            <v>2896700</v>
          </cell>
          <cell r="H616">
            <v>74</v>
          </cell>
          <cell r="I616">
            <v>0</v>
          </cell>
          <cell r="J616">
            <v>74</v>
          </cell>
        </row>
        <row r="617">
          <cell r="C617" t="str">
            <v>1Z.61.0213.1.2.2.00.1</v>
          </cell>
          <cell r="D617" t="str">
            <v>กระบี่</v>
          </cell>
          <cell r="E617">
            <v>2561</v>
          </cell>
          <cell r="F617" t="str">
            <v>หน้า อบต.อ่าวนาง ม.5 ต.อ่าวนาง อ.เมือง จ.กระบี่</v>
          </cell>
          <cell r="G617">
            <v>561300</v>
          </cell>
          <cell r="H617">
            <v>15</v>
          </cell>
          <cell r="I617">
            <v>2</v>
          </cell>
          <cell r="J617">
            <v>13</v>
          </cell>
        </row>
        <row r="618">
          <cell r="C618" t="str">
            <v>1Z.62.0329.1.2.2.00.1</v>
          </cell>
          <cell r="D618" t="str">
            <v>กระบี่</v>
          </cell>
          <cell r="E618">
            <v>2562</v>
          </cell>
          <cell r="F618" t="str">
            <v>ซอยทอนนกวัว ตำบลปากน้ำ อำเภอเมือง จังหวัดกระบี่</v>
          </cell>
          <cell r="G618">
            <v>1419000</v>
          </cell>
          <cell r="H618">
            <v>51</v>
          </cell>
          <cell r="J618">
            <v>51</v>
          </cell>
        </row>
        <row r="619">
          <cell r="C619" t="str">
            <v>1Z.62.0332.1.2.2.00.1</v>
          </cell>
          <cell r="D619" t="str">
            <v>กระบี่</v>
          </cell>
          <cell r="E619">
            <v>2562</v>
          </cell>
          <cell r="F619" t="str">
            <v>ซอยเทคโน-ท่าเรือ ตำบลเหนือคลอง อำเภอเหนือคลอง จังหวัดกระบี่</v>
          </cell>
          <cell r="G619">
            <v>2734000</v>
          </cell>
          <cell r="H619">
            <v>89</v>
          </cell>
          <cell r="J619">
            <v>89</v>
          </cell>
        </row>
        <row r="620">
          <cell r="C620" t="str">
            <v>1Z.62.0328.1.2.2.00.1</v>
          </cell>
          <cell r="D620" t="str">
            <v>กระบี่</v>
          </cell>
          <cell r="E620">
            <v>2562</v>
          </cell>
          <cell r="F620" t="str">
            <v>ถนนช่องพลี หมู่ 1ตำบลอ่าวนาง อำเภอเมือง จังหวัดกระบี่</v>
          </cell>
          <cell r="G620">
            <v>1324000</v>
          </cell>
          <cell r="H620">
            <v>25</v>
          </cell>
          <cell r="J620">
            <v>25</v>
          </cell>
        </row>
        <row r="621">
          <cell r="C621" t="str">
            <v>1Z.62.0330.1.2.2.00.1</v>
          </cell>
          <cell r="D621" t="str">
            <v>กระบี่</v>
          </cell>
          <cell r="E621">
            <v>2562</v>
          </cell>
          <cell r="F621" t="str">
            <v>ถนนเพชรเกษม-เกาะไทร ตำบลปกาสัย อำเภอเหนือคลอง จังหวัดกระบี่</v>
          </cell>
          <cell r="G621">
            <v>766000</v>
          </cell>
          <cell r="H621">
            <v>31</v>
          </cell>
          <cell r="J621">
            <v>31</v>
          </cell>
        </row>
        <row r="622">
          <cell r="C622" t="str">
            <v>1Z.62.0331.1.2.2.00.1</v>
          </cell>
          <cell r="D622" t="str">
            <v>กระบี่</v>
          </cell>
          <cell r="E622">
            <v>2562</v>
          </cell>
          <cell r="F622" t="str">
            <v>บ้านท่ายาง-หาดยาว ตำบลคลองขนาน อำเภอเหนือคลอง จังหวัดกระบี่</v>
          </cell>
          <cell r="G622">
            <v>2838000</v>
          </cell>
          <cell r="H622">
            <v>91</v>
          </cell>
          <cell r="J622">
            <v>91</v>
          </cell>
        </row>
        <row r="623">
          <cell r="C623" t="str">
            <v>1Z.60.0063.1.2.2.00.1</v>
          </cell>
          <cell r="D623" t="str">
            <v>กาญจนดิษฐ์</v>
          </cell>
          <cell r="E623">
            <v>2560</v>
          </cell>
          <cell r="F623" t="str">
            <v>ชุมชนซอยศาลาแดง ตำบลท่าทองใหม่ อำเภอกาญจนดิษฐ์ จังหวัดสุราษฎร์ธานี</v>
          </cell>
          <cell r="G623">
            <v>134000</v>
          </cell>
          <cell r="H623">
            <v>8</v>
          </cell>
          <cell r="I623">
            <v>1</v>
          </cell>
          <cell r="J623">
            <v>7</v>
          </cell>
        </row>
        <row r="624">
          <cell r="C624" t="str">
            <v>1Z.59.0790.1.2.2.00.1</v>
          </cell>
          <cell r="D624" t="str">
            <v>เกาะพะงัน</v>
          </cell>
          <cell r="E624">
            <v>2559</v>
          </cell>
          <cell r="F624" t="str">
            <v xml:space="preserve">ม.5 ต.บ้านใต้ อ.เกาะพะงัน จ.สุราษฎร์ธานี </v>
          </cell>
          <cell r="G624">
            <v>372500</v>
          </cell>
          <cell r="H624">
            <v>20</v>
          </cell>
          <cell r="I624">
            <v>16</v>
          </cell>
          <cell r="J624">
            <v>4</v>
          </cell>
        </row>
        <row r="625">
          <cell r="C625" t="str">
            <v>1Z.60.0065.1.2.2.00.1</v>
          </cell>
          <cell r="D625" t="str">
            <v>เกาะพะงัน</v>
          </cell>
          <cell r="E625">
            <v>2560</v>
          </cell>
          <cell r="F625" t="str">
            <v>ซอยศาลาคอย หมู่ 4 ตำบลเกาะพะงัน อำเภอเกาะพะงัน จังหวัดสุราษฎร์ธานี</v>
          </cell>
          <cell r="G625">
            <v>485000</v>
          </cell>
          <cell r="H625">
            <v>30</v>
          </cell>
          <cell r="I625">
            <v>9</v>
          </cell>
          <cell r="J625">
            <v>21</v>
          </cell>
        </row>
        <row r="626">
          <cell r="C626" t="str">
            <v>1Z.59.1525.1.2.2.00.2</v>
          </cell>
          <cell r="D626" t="str">
            <v>เกาะสมุย</v>
          </cell>
          <cell r="E626">
            <v>2559</v>
          </cell>
          <cell r="F626" t="str">
            <v>ซ.พุฒตาล - บ้านกลาง ม.5 ต.ตลิ่งงาม อ.เกาะสมุย จ.สุราษฎร์ธานี</v>
          </cell>
          <cell r="G626">
            <v>195000</v>
          </cell>
          <cell r="H626">
            <v>20</v>
          </cell>
          <cell r="I626">
            <v>46</v>
          </cell>
          <cell r="J626">
            <v>-26</v>
          </cell>
          <cell r="K626" t="str">
            <v>CP</v>
          </cell>
        </row>
        <row r="627">
          <cell r="C627" t="str">
            <v>1Z.59.1549.1.2.2.00.2</v>
          </cell>
          <cell r="D627" t="str">
            <v>เกาะสมุย</v>
          </cell>
          <cell r="E627">
            <v>2559</v>
          </cell>
          <cell r="F627" t="str">
            <v>ซ.ราชอุทิศ ม.5 ต.หน้าเมือง อ.เกาะสมุย จ.สุราษฎร์ธานี</v>
          </cell>
          <cell r="G627">
            <v>670000</v>
          </cell>
          <cell r="H627">
            <v>20</v>
          </cell>
          <cell r="I627">
            <v>97</v>
          </cell>
          <cell r="J627">
            <v>-77</v>
          </cell>
          <cell r="K627" t="str">
            <v>CP</v>
          </cell>
        </row>
        <row r="628">
          <cell r="C628" t="str">
            <v>1Z.59.1539.1.2.2.00.2</v>
          </cell>
          <cell r="D628" t="str">
            <v>เกาะสมุย</v>
          </cell>
          <cell r="E628">
            <v>2559</v>
          </cell>
          <cell r="F628" t="str">
            <v>ซ.ศรีฟ้า ม.1 ต.อ่างทอง อ.เกาะสมุย จ.สุราษฎร์ธานี</v>
          </cell>
          <cell r="G628">
            <v>710000</v>
          </cell>
          <cell r="H628">
            <v>30</v>
          </cell>
          <cell r="I628">
            <v>41</v>
          </cell>
          <cell r="J628">
            <v>-11</v>
          </cell>
          <cell r="K628" t="str">
            <v>CP</v>
          </cell>
        </row>
        <row r="629">
          <cell r="C629" t="str">
            <v>1Z.59.1528.1.2.2.00.2</v>
          </cell>
          <cell r="D629" t="str">
            <v>เกาะสมุย</v>
          </cell>
          <cell r="E629">
            <v>2559</v>
          </cell>
          <cell r="F629" t="str">
            <v>ถ.ตลิ่งงาม - พังกา ม.4  ต.ตลิ่งงาม อ.เกาะสมุย  จ.สุราษฎร์ธานี</v>
          </cell>
          <cell r="G629">
            <v>120000</v>
          </cell>
          <cell r="H629">
            <v>10</v>
          </cell>
          <cell r="I629">
            <v>64</v>
          </cell>
          <cell r="J629">
            <v>-54</v>
          </cell>
          <cell r="K629" t="str">
            <v>CP</v>
          </cell>
        </row>
        <row r="630">
          <cell r="C630" t="str">
            <v>1Z.59.1541.1.2.2.00.2</v>
          </cell>
          <cell r="D630" t="str">
            <v>เกาะสมุย</v>
          </cell>
          <cell r="E630">
            <v>2559</v>
          </cell>
          <cell r="F630" t="str">
            <v>ถ.ท้องโตนด - พังกา ม.4  ต.ตลิ่งงาม อ.เกาะสมุย  จ.สุราษฎร์ธานี</v>
          </cell>
          <cell r="G630">
            <v>1820000</v>
          </cell>
          <cell r="H630">
            <v>70</v>
          </cell>
          <cell r="I630">
            <v>141</v>
          </cell>
          <cell r="J630">
            <v>-71</v>
          </cell>
          <cell r="K630" t="str">
            <v>CP</v>
          </cell>
        </row>
        <row r="631">
          <cell r="C631" t="str">
            <v>1Z.59.1533.1.2.2.00.2</v>
          </cell>
          <cell r="D631" t="str">
            <v>เกาะสมุย</v>
          </cell>
          <cell r="E631">
            <v>2559</v>
          </cell>
          <cell r="F631" t="str">
            <v>ถ.พังกาสามัคคี 2 ม.4  ต.ตลิ่งงาม อ.เกาะสมุย  จ.สุราษฎร์ธานี</v>
          </cell>
          <cell r="G631">
            <v>560000</v>
          </cell>
          <cell r="H631">
            <v>30</v>
          </cell>
          <cell r="I631">
            <v>117</v>
          </cell>
          <cell r="J631">
            <v>-87</v>
          </cell>
          <cell r="K631" t="str">
            <v>CP</v>
          </cell>
        </row>
        <row r="632">
          <cell r="C632" t="str">
            <v>1Z.59.1557.1.2.2.00.2</v>
          </cell>
          <cell r="D632" t="str">
            <v>เกาะสมุย</v>
          </cell>
          <cell r="E632">
            <v>2559</v>
          </cell>
          <cell r="F632" t="str">
            <v>บางขาม -  เขาแหลมใหญ่ ถ.สายรอบเกาะสมุย ม.5 ต.อ่างทอง อ.เกาะสมุย จ.สุราษฎร์ธานี</v>
          </cell>
          <cell r="G632">
            <v>1230000</v>
          </cell>
          <cell r="H632">
            <v>30</v>
          </cell>
          <cell r="I632">
            <v>19</v>
          </cell>
          <cell r="J632">
            <v>11</v>
          </cell>
        </row>
        <row r="633">
          <cell r="C633" t="str">
            <v>1Z.60.0993.1.2.2.00.3</v>
          </cell>
          <cell r="D633" t="str">
            <v>เกาะสมุย</v>
          </cell>
          <cell r="E633">
            <v>2560</v>
          </cell>
          <cell r="F633" t="str">
            <v>ซ.เขาปุก ม.2 ต.มะเร็ต อ.เกาะสมุย จ.สุราษฎร์ธานี</v>
          </cell>
          <cell r="G633">
            <v>192000</v>
          </cell>
          <cell r="H633">
            <v>17</v>
          </cell>
          <cell r="I633">
            <v>1</v>
          </cell>
          <cell r="J633">
            <v>16</v>
          </cell>
        </row>
        <row r="634">
          <cell r="C634" t="str">
            <v>1Z.60.0999.1.2.2.00.3</v>
          </cell>
          <cell r="D634" t="str">
            <v>เกาะสมุย</v>
          </cell>
          <cell r="E634">
            <v>2560</v>
          </cell>
          <cell r="F634" t="str">
            <v>ซ.ตรงข้ามปั้มน้ำมันซัสโก้ ต.แม่น้ำ อ.เกาะสมุย จ.สุราษฎร์ธานี</v>
          </cell>
          <cell r="G634">
            <v>255000</v>
          </cell>
          <cell r="H634">
            <v>20</v>
          </cell>
          <cell r="I634">
            <v>2</v>
          </cell>
          <cell r="J634">
            <v>18</v>
          </cell>
        </row>
        <row r="635">
          <cell r="C635" t="str">
            <v>1Z.60.1109.1.2.2.00.3</v>
          </cell>
          <cell r="D635" t="str">
            <v>เกาะสมุย</v>
          </cell>
          <cell r="E635">
            <v>2560</v>
          </cell>
          <cell r="F635" t="str">
            <v>ซ.น้ำตกลาดวานร ม.1 ต.ลิปะน้อย อ.เกาะสมุย จ.สุราษฎร์ธานี</v>
          </cell>
          <cell r="G635">
            <v>447000</v>
          </cell>
          <cell r="H635">
            <v>20</v>
          </cell>
          <cell r="I635">
            <v>12</v>
          </cell>
          <cell r="J635">
            <v>8</v>
          </cell>
        </row>
        <row r="636">
          <cell r="C636" t="str">
            <v>1Z.60.1002.1.2.2.00.3</v>
          </cell>
          <cell r="D636" t="str">
            <v>เกาะสมุย</v>
          </cell>
          <cell r="E636">
            <v>2560</v>
          </cell>
          <cell r="F636" t="str">
            <v>ซ.ยายนุ่น ม.3 ต.มะเร็ต อ.เกาะสมุย จ.สุราษฎร์ธานี</v>
          </cell>
          <cell r="G636">
            <v>287000</v>
          </cell>
          <cell r="H636">
            <v>30</v>
          </cell>
          <cell r="I636">
            <v>2</v>
          </cell>
          <cell r="J636">
            <v>28</v>
          </cell>
        </row>
        <row r="637">
          <cell r="C637" t="str">
            <v>1Z.60.1102.1.2.2.00.3</v>
          </cell>
          <cell r="D637" t="str">
            <v>เกาะสมุย</v>
          </cell>
          <cell r="E637">
            <v>2560</v>
          </cell>
          <cell r="F637" t="str">
            <v>ซ.หน้าโรงเรียนบริหารธุรกิจ ม.1 ต.หน้าเมือง อ.เกาะสมุย จ.สุราษฎร์ธานี</v>
          </cell>
          <cell r="G637">
            <v>1978000</v>
          </cell>
          <cell r="H637">
            <v>60</v>
          </cell>
          <cell r="I637">
            <v>7</v>
          </cell>
          <cell r="J637">
            <v>53</v>
          </cell>
        </row>
        <row r="638">
          <cell r="C638" t="str">
            <v>1Z.60.0994.1.2.2.00.3</v>
          </cell>
          <cell r="D638" t="str">
            <v>เกาะสมุย</v>
          </cell>
          <cell r="E638">
            <v>2560</v>
          </cell>
          <cell r="F638" t="str">
            <v>ซ.หลังวัดละไม ม.6 ต.มะเร็ต อ.เกาะสมุย จ.สุราษฎร์ธานี</v>
          </cell>
          <cell r="G638">
            <v>125000</v>
          </cell>
          <cell r="H638">
            <v>20</v>
          </cell>
          <cell r="I638">
            <v>5</v>
          </cell>
          <cell r="J638">
            <v>15</v>
          </cell>
        </row>
        <row r="639">
          <cell r="C639" t="str">
            <v>1Z.60.0995.1.2.2.00.3</v>
          </cell>
          <cell r="D639" t="str">
            <v>เกาะสมุย</v>
          </cell>
          <cell r="E639">
            <v>2560</v>
          </cell>
          <cell r="F639" t="str">
            <v>ถ.ปลายแหลม ซ.1 ต.บ่อผุด อ.เกาะสมุย จ.สุราษฎร์ธานี</v>
          </cell>
          <cell r="G639">
            <v>96000</v>
          </cell>
          <cell r="H639">
            <v>15</v>
          </cell>
          <cell r="I639">
            <v>0</v>
          </cell>
          <cell r="J639">
            <v>15</v>
          </cell>
        </row>
        <row r="640">
          <cell r="C640" t="str">
            <v>1Z.60.0997.1.2.2.00.3</v>
          </cell>
          <cell r="D640" t="str">
            <v>เกาะสมุย</v>
          </cell>
          <cell r="E640">
            <v>2560</v>
          </cell>
          <cell r="F640" t="str">
            <v>ถนนแม่น้ำ ซ.7 ต.บ่อผุด อ.เกาะสมุย จ.สุราษฎร์ธานี</v>
          </cell>
          <cell r="G640">
            <v>96000</v>
          </cell>
          <cell r="H640">
            <v>10</v>
          </cell>
          <cell r="I640">
            <v>1</v>
          </cell>
          <cell r="J640">
            <v>9</v>
          </cell>
        </row>
        <row r="641">
          <cell r="C641" t="str">
            <v>1Z.61.0375.1.2.2.00.1</v>
          </cell>
          <cell r="D641" t="str">
            <v>เกาะสมุย</v>
          </cell>
          <cell r="E641">
            <v>2561</v>
          </cell>
          <cell r="F641" t="str">
            <v>ถนนโคกกรวด ซอยโคกกรวด หมู่ 3 ต.ตลิ่งงาม อ.เกาะสมุย H149 จ.สุราษฎร์ธานี</v>
          </cell>
          <cell r="G641">
            <v>552400</v>
          </cell>
          <cell r="H641">
            <v>35</v>
          </cell>
          <cell r="I641">
            <v>5</v>
          </cell>
          <cell r="J641">
            <v>30</v>
          </cell>
        </row>
        <row r="642">
          <cell r="C642" t="str">
            <v>1Z.61.0368.1.2.2.00.1</v>
          </cell>
          <cell r="D642" t="str">
            <v>เกาะสมุย</v>
          </cell>
          <cell r="E642">
            <v>2561</v>
          </cell>
          <cell r="F642" t="str">
            <v>ถนนท้องทราย ต.บ่อผุด อ.เกาะสมุย จ.สุราษฎร์ธานี</v>
          </cell>
          <cell r="G642">
            <v>2499800</v>
          </cell>
          <cell r="H642">
            <v>35</v>
          </cell>
          <cell r="I642">
            <v>3</v>
          </cell>
          <cell r="J642">
            <v>32</v>
          </cell>
        </row>
        <row r="643">
          <cell r="C643" t="str">
            <v>1Z.61.0364.1.2.2.00.1</v>
          </cell>
          <cell r="D643" t="str">
            <v>เกาะสมุย</v>
          </cell>
          <cell r="E643">
            <v>2561</v>
          </cell>
          <cell r="F643" t="str">
            <v>ถนนทางหลวงหมายเลข 4170 บ้านบางเก่า – เขาเลย์ ต.มะเร็ต  อ.เกาะสมุย จ.สุราษฎร์ธานี</v>
          </cell>
          <cell r="G643">
            <v>1128600</v>
          </cell>
          <cell r="H643">
            <v>45</v>
          </cell>
          <cell r="I643">
            <v>1</v>
          </cell>
          <cell r="J643">
            <v>44</v>
          </cell>
        </row>
        <row r="644">
          <cell r="C644" t="str">
            <v>1Z.61.0365.1.2.2.00.1</v>
          </cell>
          <cell r="D644" t="str">
            <v>เกาะสมุย</v>
          </cell>
          <cell r="E644">
            <v>2561</v>
          </cell>
          <cell r="F644" t="str">
            <v>ถนนทางหลวงหมายเลข 4170 ปากซอยสันติสุข 2 – ร้านอาหารหม้อดิน หมู่ 4 ต.ตลิ่งงาม  อ.เกาะสมุย จ.สุราษฎร์ธานี</v>
          </cell>
          <cell r="G644">
            <v>959300</v>
          </cell>
          <cell r="H644">
            <v>35</v>
          </cell>
          <cell r="I644">
            <v>4</v>
          </cell>
          <cell r="J644">
            <v>31</v>
          </cell>
        </row>
        <row r="645">
          <cell r="C645" t="str">
            <v>1Z.61.0367.1.2.2.00.1</v>
          </cell>
          <cell r="D645" t="str">
            <v>เกาะสมุย</v>
          </cell>
          <cell r="E645">
            <v>2561</v>
          </cell>
          <cell r="F645" t="str">
            <v>ถนนทางหลวงหมายเลข 4170 สามแยกท่าเรือราชา หมู่ 3 ต.ตลิ่งงาม อ.เกาะสมุย จ.สุราษฎร์ธานี</v>
          </cell>
          <cell r="G645">
            <v>1749300</v>
          </cell>
          <cell r="H645">
            <v>45</v>
          </cell>
          <cell r="I645">
            <v>2</v>
          </cell>
          <cell r="J645">
            <v>43</v>
          </cell>
        </row>
        <row r="646">
          <cell r="C646" t="str">
            <v>1Z.61.0362.1.2.2.00.1</v>
          </cell>
          <cell r="D646" t="str">
            <v>เกาะสมุย</v>
          </cell>
          <cell r="E646">
            <v>2561</v>
          </cell>
          <cell r="F646" t="str">
            <v>ถนนทางหลวงหมายเลข 4171 บ้านเชิงมนต์ – มัดหลัง ต.บ่อผุด อ.เกาะสมุย จ.สุราษฎร์ธานี</v>
          </cell>
          <cell r="G646">
            <v>2499800</v>
          </cell>
          <cell r="H646">
            <v>28</v>
          </cell>
          <cell r="I646">
            <v>2</v>
          </cell>
          <cell r="J646">
            <v>26</v>
          </cell>
        </row>
        <row r="647">
          <cell r="C647" t="str">
            <v>1Z.61.0370.1.2.2.00.1</v>
          </cell>
          <cell r="D647" t="str">
            <v>เกาะสมุย</v>
          </cell>
          <cell r="E647">
            <v>2561</v>
          </cell>
          <cell r="F647" t="str">
            <v>ถนนบ่อนไก่ ซอยใจปลื้ม ต.บ่อผุด อ.เกาะสมุย จ.สุราษฎร์ธานี</v>
          </cell>
          <cell r="G647">
            <v>197500</v>
          </cell>
          <cell r="H647">
            <v>30</v>
          </cell>
          <cell r="I647">
            <v>0</v>
          </cell>
          <cell r="J647">
            <v>30</v>
          </cell>
        </row>
        <row r="648">
          <cell r="C648" t="str">
            <v>1Z.61.0366.1.2.2.00.1</v>
          </cell>
          <cell r="D648" t="str">
            <v>เกาะสมุย</v>
          </cell>
          <cell r="E648">
            <v>2561</v>
          </cell>
          <cell r="F648" t="str">
            <v>ถนนพังกา สายเซเว่นบ้านพังกา – บ.พีเคทัวร์ หมู่ 4 ต.ตลิ่งงาม อ.เกาะสมุย จ.สุราษฎร์ธานี</v>
          </cell>
          <cell r="G648">
            <v>728000</v>
          </cell>
          <cell r="H648">
            <v>60</v>
          </cell>
          <cell r="I648">
            <v>1</v>
          </cell>
          <cell r="J648">
            <v>59</v>
          </cell>
        </row>
        <row r="649">
          <cell r="C649" t="str">
            <v>1Z.61.0377.1.2.2.00.1</v>
          </cell>
          <cell r="D649" t="str">
            <v>เกาะสมุย</v>
          </cell>
          <cell r="E649">
            <v>2561</v>
          </cell>
          <cell r="F649" t="str">
            <v>ถนนรอบเกาะ ซอยตาพลับ หมู่ 1 ต.บ่อผุด อ.เกาะสมุย จ.สุราษฎร์ธานี</v>
          </cell>
          <cell r="G649">
            <v>564300</v>
          </cell>
          <cell r="H649">
            <v>35</v>
          </cell>
          <cell r="I649">
            <v>1</v>
          </cell>
          <cell r="J649">
            <v>34</v>
          </cell>
        </row>
        <row r="650">
          <cell r="C650" t="str">
            <v>1Z.61.0376.1.2.2.00.1</v>
          </cell>
          <cell r="D650" t="str">
            <v>เกาะสมุย</v>
          </cell>
          <cell r="E650">
            <v>2561</v>
          </cell>
          <cell r="F650" t="str">
            <v>ถนนรอบเกาะ หน้าดำรงค์ทาว-อ่างทอง ซอย 9 ต.อ่างทอง อ.เกาะสมุย จ.สุราษฎร์ธานี</v>
          </cell>
          <cell r="G650">
            <v>1021700</v>
          </cell>
          <cell r="H650">
            <v>50</v>
          </cell>
          <cell r="I650">
            <v>7</v>
          </cell>
          <cell r="J650">
            <v>43</v>
          </cell>
        </row>
        <row r="651">
          <cell r="C651" t="str">
            <v>1Z.61.0361.1.2.2.00.1</v>
          </cell>
          <cell r="D651" t="str">
            <v>เกาะสมุย</v>
          </cell>
          <cell r="E651">
            <v>2561</v>
          </cell>
          <cell r="F651" t="str">
            <v>ถนนโรงพยาบาลบ้านดอน ต.บ่อผุด อ.เกาะสมุย จ.สุราษฎร์ธานี</v>
          </cell>
          <cell r="G651">
            <v>5887600</v>
          </cell>
          <cell r="H651">
            <v>315</v>
          </cell>
          <cell r="I651">
            <v>4</v>
          </cell>
          <cell r="J651">
            <v>311</v>
          </cell>
        </row>
        <row r="652">
          <cell r="C652" t="str">
            <v>1Z.61.0374.1.2.2.00.1</v>
          </cell>
          <cell r="D652" t="str">
            <v>เกาะสมุย</v>
          </cell>
          <cell r="E652">
            <v>2561</v>
          </cell>
          <cell r="F652" t="str">
            <v>ถนนสวนทุเรียน – บางเก่า ซอยวัดเขาขวาง ต.หน้าเมือง อ.เกาะสมุย จ.สุราษฎร์ธานี</v>
          </cell>
          <cell r="G652">
            <v>491000</v>
          </cell>
          <cell r="H652">
            <v>30</v>
          </cell>
          <cell r="I652">
            <v>10</v>
          </cell>
          <cell r="J652">
            <v>20</v>
          </cell>
        </row>
        <row r="653">
          <cell r="C653" t="str">
            <v>1Z.61.0372.1.2.2.00.1</v>
          </cell>
          <cell r="D653" t="str">
            <v>เกาะสมุย</v>
          </cell>
          <cell r="E653">
            <v>2561</v>
          </cell>
          <cell r="F653" t="str">
            <v>ถนนสายเขาตีน หมู่ 3 ต.ตลิ่งงาม อ.เกาะสมุย จ.สุราษฎร์ธานี</v>
          </cell>
          <cell r="G653">
            <v>1015700</v>
          </cell>
          <cell r="H653">
            <v>35</v>
          </cell>
          <cell r="I653">
            <v>3</v>
          </cell>
          <cell r="J653">
            <v>32</v>
          </cell>
        </row>
        <row r="654">
          <cell r="C654" t="str">
            <v>1Z.61.0371.1.2.2.00.1</v>
          </cell>
          <cell r="D654" t="str">
            <v>เกาะสมุย</v>
          </cell>
          <cell r="E654">
            <v>2561</v>
          </cell>
          <cell r="F654" t="str">
            <v>ถนนสายโรงเรียนวัดสว่าง ซอยคำแก้ว ต.บ่อผุด อ.เกาะสมุย จ.สุราษฎร์ธานี</v>
          </cell>
          <cell r="G654">
            <v>225700</v>
          </cell>
          <cell r="H654">
            <v>35</v>
          </cell>
          <cell r="I654">
            <v>2</v>
          </cell>
          <cell r="J654">
            <v>33</v>
          </cell>
        </row>
        <row r="655">
          <cell r="C655" t="str">
            <v>1Z.61.0369.1.2.2.00.1</v>
          </cell>
          <cell r="D655" t="str">
            <v>เกาะสมุย</v>
          </cell>
          <cell r="E655">
            <v>2561</v>
          </cell>
          <cell r="F655" t="str">
            <v>ถนนหลังวัดละไม ต.มะเร็ด อ.เกาะสมุย จ.สุราษฎร์ธานี</v>
          </cell>
          <cell r="G655">
            <v>2599700</v>
          </cell>
          <cell r="H655">
            <v>85</v>
          </cell>
          <cell r="I655">
            <v>9</v>
          </cell>
          <cell r="J655">
            <v>76</v>
          </cell>
        </row>
        <row r="656">
          <cell r="C656" t="str">
            <v>1Z.61.0373.1.2.2.00.1</v>
          </cell>
          <cell r="D656" t="str">
            <v>เกาะสมุย</v>
          </cell>
          <cell r="E656">
            <v>2561</v>
          </cell>
          <cell r="F656" t="str">
            <v>ถนนหาดละไม 2 หมู่ 3 ต.มะเร็ต อ.เกาะสมุย จ.สุราษฎร์ธานี</v>
          </cell>
          <cell r="G656">
            <v>846500</v>
          </cell>
          <cell r="H656">
            <v>50</v>
          </cell>
          <cell r="I656">
            <v>4</v>
          </cell>
          <cell r="J656">
            <v>46</v>
          </cell>
        </row>
        <row r="657">
          <cell r="C657" t="str">
            <v>1Z.61.0363.1.2.2.00.1</v>
          </cell>
          <cell r="D657" t="str">
            <v>เกาะสมุย</v>
          </cell>
          <cell r="E657">
            <v>2561</v>
          </cell>
          <cell r="F657" t="str">
            <v>ถนนอนามัยตลิ่งงาม – เซเว่นบ้านพังกา หมู่ 4 ต.ตลิ่งงาม อ.เกาะสมุย จ.สุราษฎร์ธานี</v>
          </cell>
          <cell r="G657">
            <v>2980600</v>
          </cell>
          <cell r="H657">
            <v>45</v>
          </cell>
          <cell r="I657">
            <v>10</v>
          </cell>
          <cell r="J657">
            <v>35</v>
          </cell>
        </row>
        <row r="658">
          <cell r="C658" t="str">
            <v>1Z.59.1543.1.2.2.00.2</v>
          </cell>
          <cell r="D658" t="str">
            <v>ขนอม</v>
          </cell>
          <cell r="E658">
            <v>2559</v>
          </cell>
          <cell r="F658" t="str">
            <v>ซอยตู้วิเชียร ม.4 ต.ขนอม อ.ขนอม จ.นครศรีธรรมราช</v>
          </cell>
          <cell r="G658">
            <v>415000</v>
          </cell>
          <cell r="H658">
            <v>75</v>
          </cell>
          <cell r="I658">
            <v>2</v>
          </cell>
          <cell r="J658">
            <v>73</v>
          </cell>
        </row>
        <row r="659">
          <cell r="C659" t="str">
            <v>1Z.59.1579.1.2.2.00.2</v>
          </cell>
          <cell r="D659" t="str">
            <v>ขนอม</v>
          </cell>
          <cell r="E659">
            <v>2559</v>
          </cell>
          <cell r="F659" t="str">
            <v>ซอยถนนรถไฟ - ถนนทางหลวง 401 (ซ้าย - ขวา ทาง) ม.5 ต.สิชล อ.สิชล จ.นครศรีธรรมราช</v>
          </cell>
          <cell r="G659">
            <v>1532000</v>
          </cell>
          <cell r="H659">
            <v>75</v>
          </cell>
          <cell r="I659">
            <v>7</v>
          </cell>
          <cell r="J659">
            <v>68</v>
          </cell>
        </row>
        <row r="660">
          <cell r="C660" t="str">
            <v>1Z.59.1566.1.2.2.00.2</v>
          </cell>
          <cell r="D660" t="str">
            <v>ขนอม</v>
          </cell>
          <cell r="E660">
            <v>2559</v>
          </cell>
          <cell r="F660" t="str">
            <v>ซอยโรงฆ่าสัตว์ ม.3 ต.ขนอม อ.ขนอม จ.นครศรีธรรมราช</v>
          </cell>
          <cell r="G660">
            <v>160000</v>
          </cell>
          <cell r="H660">
            <v>11</v>
          </cell>
          <cell r="I660">
            <v>1</v>
          </cell>
          <cell r="J660">
            <v>10</v>
          </cell>
        </row>
        <row r="661">
          <cell r="C661" t="str">
            <v>1Z.59.1569.1.2.2.00.2</v>
          </cell>
          <cell r="D661" t="str">
            <v>ขนอม</v>
          </cell>
          <cell r="E661">
            <v>2559</v>
          </cell>
          <cell r="F661" t="str">
            <v xml:space="preserve">ถนนขอจิตต์เมตต์-หาดปิติ ม.5 ต.สิชล อ.สิชล จ.นครศรีธรรมราช  </v>
          </cell>
          <cell r="G661">
            <v>1892000</v>
          </cell>
          <cell r="H661">
            <v>110</v>
          </cell>
          <cell r="I661">
            <v>13</v>
          </cell>
          <cell r="J661">
            <v>97</v>
          </cell>
        </row>
        <row r="662">
          <cell r="C662" t="str">
            <v>1Z.59.1551.1.2.2.00.2</v>
          </cell>
          <cell r="D662" t="str">
            <v>ขนอม</v>
          </cell>
          <cell r="E662">
            <v>2559</v>
          </cell>
          <cell r="F662" t="str">
            <v xml:space="preserve">สี่แยกต้นพยอม-ชุมชนต้นพยอม ม.5 ต.สิชล อ.สิชล จ.นครศรีธรรมราช </v>
          </cell>
          <cell r="G662">
            <v>946000</v>
          </cell>
          <cell r="H662">
            <v>80</v>
          </cell>
          <cell r="I662">
            <v>15</v>
          </cell>
          <cell r="J662">
            <v>65</v>
          </cell>
        </row>
        <row r="663">
          <cell r="C663" t="str">
            <v>1Z.59.2049.1.2.2.00.1</v>
          </cell>
          <cell r="D663" t="str">
            <v>ขนอม</v>
          </cell>
          <cell r="E663">
            <v>2559</v>
          </cell>
          <cell r="F663" t="str">
            <v>หมู่ที่ 11 ต.ขนอม อ.ขนอม จ.นครศรีธรรมราช</v>
          </cell>
          <cell r="G663">
            <v>1330000</v>
          </cell>
          <cell r="H663">
            <v>20</v>
          </cell>
          <cell r="I663">
            <v>0</v>
          </cell>
          <cell r="J663">
            <v>20</v>
          </cell>
        </row>
        <row r="664">
          <cell r="C664" t="str">
            <v>1Z.61.0218.1.2.2.00.1</v>
          </cell>
          <cell r="D664" t="str">
            <v>ขนอม</v>
          </cell>
          <cell r="E664">
            <v>2561</v>
          </cell>
          <cell r="F664" t="str">
            <v>ซอยโรงเรียนวัดใน-รพช. ม.13 ถ.ต.ขนอม อ.ขนอม จ.นครศรีธรรมราช</v>
          </cell>
          <cell r="G664">
            <v>215800</v>
          </cell>
          <cell r="H664">
            <v>10</v>
          </cell>
          <cell r="I664">
            <v>1</v>
          </cell>
          <cell r="J664">
            <v>9</v>
          </cell>
        </row>
        <row r="665">
          <cell r="C665" t="str">
            <v>1Z.61.0211.1.2.2.00.1</v>
          </cell>
          <cell r="D665" t="str">
            <v>ขนอม</v>
          </cell>
          <cell r="E665">
            <v>2561</v>
          </cell>
          <cell r="F665" t="str">
            <v>ถนนสายเขาตานัด สามแยกไปชายทะเล ม.6 ต.ท้องเนียน อ.ขนอม จ.นครศรีธรรมราช</v>
          </cell>
          <cell r="G665">
            <v>376200</v>
          </cell>
          <cell r="H665">
            <v>18</v>
          </cell>
          <cell r="I665">
            <v>4</v>
          </cell>
          <cell r="J665">
            <v>14</v>
          </cell>
        </row>
        <row r="666">
          <cell r="C666" t="str">
            <v>1Z.61.0200.1.2.2.00.1</v>
          </cell>
          <cell r="D666" t="str">
            <v>ขนอม</v>
          </cell>
          <cell r="E666">
            <v>2561</v>
          </cell>
          <cell r="F666" t="str">
            <v>ถนนสายวัดถ้ำ-ชลประทาน ม.6 ต.ท้องเนียน อ.ขนอม จ.นครศรีธรรมราช</v>
          </cell>
          <cell r="G666">
            <v>200000</v>
          </cell>
          <cell r="H666">
            <v>10</v>
          </cell>
          <cell r="I666">
            <v>1</v>
          </cell>
          <cell r="J666">
            <v>9</v>
          </cell>
        </row>
        <row r="667">
          <cell r="C667" t="str">
            <v>1Z.61.0197.1.2.2.00.1</v>
          </cell>
          <cell r="D667" t="str">
            <v>ขนอม</v>
          </cell>
          <cell r="E667">
            <v>2561</v>
          </cell>
          <cell r="F667" t="str">
            <v>ถนนสายอิสระวัฒนา-ชายทะเล ม.1,5 ต.สิชล อ.สิชล จ.นครศรีธรรมราช</v>
          </cell>
          <cell r="G667">
            <v>3467000</v>
          </cell>
          <cell r="H667">
            <v>176</v>
          </cell>
          <cell r="I667">
            <v>2</v>
          </cell>
          <cell r="J667">
            <v>174</v>
          </cell>
        </row>
        <row r="668">
          <cell r="C668" t="str">
            <v>1Z.62.0355.1.2.2.00.1</v>
          </cell>
          <cell r="D668" t="str">
            <v>ขนอม</v>
          </cell>
          <cell r="E668">
            <v>2562</v>
          </cell>
          <cell r="F668" t="str">
            <v>ซอยกิ่งเพชร ตำบลขนอม อำเภอขนอม จังหวัดนครศรีธรรมราช</v>
          </cell>
          <cell r="G668">
            <v>120000</v>
          </cell>
          <cell r="H668">
            <v>8</v>
          </cell>
          <cell r="J668">
            <v>8</v>
          </cell>
        </row>
        <row r="669">
          <cell r="C669" t="str">
            <v>1Z.61.0206.1.2.2.00.1</v>
          </cell>
          <cell r="D669" t="str">
            <v>คลองท่อม</v>
          </cell>
          <cell r="E669">
            <v>2561</v>
          </cell>
          <cell r="F669" t="str">
            <v>ชุมชนบ้านคลองแรด ต.คลองท่อมใต้ อ.คลองท่อม จ.กระบี่</v>
          </cell>
          <cell r="G669">
            <v>396000</v>
          </cell>
          <cell r="H669">
            <v>50</v>
          </cell>
          <cell r="I669">
            <v>6</v>
          </cell>
          <cell r="J669">
            <v>44</v>
          </cell>
        </row>
        <row r="670">
          <cell r="C670" t="str">
            <v>1Z.62.0333.1.2.2.00.1</v>
          </cell>
          <cell r="D670" t="str">
            <v>คลองท่อม</v>
          </cell>
          <cell r="E670">
            <v>2562</v>
          </cell>
          <cell r="F670" t="str">
            <v>ถนนบ้านใต้-ท่าหิน ตำบลคลองท่อมใต้ อำเภอคลองท่อม จังหวัดกระบี่</v>
          </cell>
          <cell r="G670">
            <v>1258000</v>
          </cell>
          <cell r="H670">
            <v>250</v>
          </cell>
          <cell r="J670">
            <v>250</v>
          </cell>
        </row>
        <row r="671">
          <cell r="C671" t="str">
            <v>1Z.59.1577.1.2.2.00.2</v>
          </cell>
          <cell r="D671" t="str">
            <v>จันดี</v>
          </cell>
          <cell r="E671">
            <v>2559</v>
          </cell>
          <cell r="F671" t="str">
            <v>กองร้อย ตชด.422 - แยกเข้าซอยโรงเรียนวัดควนสะตอ หมู่ 8 ต.ไสหร้า  อ.ฉวาง จ.นครศรีธรรมราช</v>
          </cell>
          <cell r="G671">
            <v>1033000</v>
          </cell>
          <cell r="H671">
            <v>100</v>
          </cell>
          <cell r="I671">
            <v>52</v>
          </cell>
          <cell r="J671">
            <v>48</v>
          </cell>
        </row>
        <row r="672">
          <cell r="C672" t="str">
            <v>1Z.59.1546.1.2.2.00.2</v>
          </cell>
          <cell r="D672" t="str">
            <v>จันดี</v>
          </cell>
          <cell r="E672">
            <v>2559</v>
          </cell>
          <cell r="F672" t="str">
            <v>ถ.สาย4038-ซ.ห้วยหาร ม.2 ต.ท่ายาง อ.ทุ่งใหญ่ จ.นครศรีธรรมราช</v>
          </cell>
          <cell r="G672">
            <v>500000</v>
          </cell>
          <cell r="H672">
            <v>125</v>
          </cell>
          <cell r="I672">
            <v>3</v>
          </cell>
          <cell r="J672">
            <v>122</v>
          </cell>
        </row>
        <row r="673">
          <cell r="C673" t="str">
            <v>1Z.59.0802.1.2.2.00.1</v>
          </cell>
          <cell r="D673" t="str">
            <v>ชะอวด</v>
          </cell>
          <cell r="E673">
            <v>2559</v>
          </cell>
          <cell r="F673" t="str">
            <v>ชุมชนบ้านพร้าวสายใน ต.บ้านพร้าว อ.ป่าพะยอม จ.พัทลุง</v>
          </cell>
          <cell r="G673">
            <v>3084600</v>
          </cell>
          <cell r="H673">
            <v>306</v>
          </cell>
          <cell r="I673">
            <v>50</v>
          </cell>
          <cell r="J673">
            <v>256</v>
          </cell>
        </row>
        <row r="674">
          <cell r="C674" t="str">
            <v>1Z.59.0809.1.2.2.00.1</v>
          </cell>
          <cell r="D674" t="str">
            <v>ชุมพร</v>
          </cell>
          <cell r="E674">
            <v>2559</v>
          </cell>
          <cell r="F674" t="str">
            <v>ม.3,10 ต.บางหมาก อ.เมือง จ.ชุมพร</v>
          </cell>
          <cell r="G674">
            <v>1860800</v>
          </cell>
          <cell r="H674">
            <v>46</v>
          </cell>
          <cell r="I674">
            <v>28</v>
          </cell>
          <cell r="J674">
            <v>18</v>
          </cell>
        </row>
        <row r="675">
          <cell r="C675" t="str">
            <v>1Z.59.1562.1.2.2.00.2</v>
          </cell>
          <cell r="D675" t="str">
            <v>ชุมพร</v>
          </cell>
          <cell r="E675">
            <v>2559</v>
          </cell>
          <cell r="F675" t="str">
            <v>ม.4 , ม.10 ต.สะพลี อ.เมือง จ.ชุมพร</v>
          </cell>
          <cell r="G675">
            <v>3300000</v>
          </cell>
          <cell r="H675">
            <v>150</v>
          </cell>
          <cell r="I675">
            <v>20</v>
          </cell>
          <cell r="J675">
            <v>130</v>
          </cell>
        </row>
        <row r="676">
          <cell r="C676" t="str">
            <v>1Z.59.0808.1.2.2.00.1</v>
          </cell>
          <cell r="D676" t="str">
            <v>ชุมพร</v>
          </cell>
          <cell r="E676">
            <v>2559</v>
          </cell>
          <cell r="F676" t="str">
            <v>สายต้นท้อน - ทรายทอง ม.8 - 6 ต.นาชะอัง อ.เมือง จ.ชุมพร</v>
          </cell>
          <cell r="G676">
            <v>2363100</v>
          </cell>
          <cell r="H676">
            <v>60</v>
          </cell>
          <cell r="I676">
            <v>27</v>
          </cell>
          <cell r="J676">
            <v>33</v>
          </cell>
        </row>
        <row r="677">
          <cell r="C677" t="str">
            <v>1Z.62.0335.1.2.2.00.1</v>
          </cell>
          <cell r="D677" t="str">
            <v>ชุมพร</v>
          </cell>
          <cell r="E677">
            <v>2562</v>
          </cell>
          <cell r="F677" t="str">
            <v>ถนนสายบ้านคอหมู หมู่ 6 ตำบลปากน้ำ อำเภอเมือง จังหวัดชุมพร</v>
          </cell>
          <cell r="G677">
            <v>1659400</v>
          </cell>
          <cell r="H677">
            <v>49</v>
          </cell>
          <cell r="J677">
            <v>49</v>
          </cell>
        </row>
        <row r="678">
          <cell r="C678" t="str">
            <v>1Z.59.1583.1.2.2.00.2</v>
          </cell>
          <cell r="D678" t="str">
            <v>ไชยา</v>
          </cell>
          <cell r="E678">
            <v>2559</v>
          </cell>
          <cell r="F678" t="str">
            <v>ถ.สายพุนพิน - ท่าชนะ ต.ท่าเคย อ.ท่าฉาง จ.สุราษฎร์ธานี</v>
          </cell>
          <cell r="G678">
            <v>5884000</v>
          </cell>
          <cell r="H678">
            <v>67</v>
          </cell>
          <cell r="I678">
            <v>94</v>
          </cell>
          <cell r="J678">
            <v>-27</v>
          </cell>
          <cell r="K678" t="str">
            <v>CP</v>
          </cell>
        </row>
        <row r="679">
          <cell r="C679" t="str">
            <v>1Z.60.0064.1.2.2.00.1</v>
          </cell>
          <cell r="D679" t="str">
            <v>ไชยา</v>
          </cell>
          <cell r="E679">
            <v>2560</v>
          </cell>
          <cell r="F679" t="str">
            <v>ชุมชนวัดจันทราราม หมู่ 4 ตำบลท่าฉาง อำเภอท่าฉาง จังหวัดสุราษฎร์ธานี</v>
          </cell>
          <cell r="G679">
            <v>1008000</v>
          </cell>
          <cell r="H679">
            <v>87</v>
          </cell>
          <cell r="I679">
            <v>0</v>
          </cell>
          <cell r="J679">
            <v>87</v>
          </cell>
        </row>
        <row r="680">
          <cell r="C680" t="str">
            <v>1Z.59.0789.1.2.2.00.1</v>
          </cell>
          <cell r="D680" t="str">
            <v>ตะกั่วป่า</v>
          </cell>
          <cell r="E680">
            <v>2559</v>
          </cell>
          <cell r="F680" t="str">
            <v>ถ.ชายหาดบางเนียง ม.4 ต.คึกคัก อ.ตะกั่วป่า จ.พังงา</v>
          </cell>
          <cell r="G680">
            <v>3719600</v>
          </cell>
          <cell r="H680">
            <v>120</v>
          </cell>
          <cell r="I680">
            <v>12</v>
          </cell>
          <cell r="J680">
            <v>108</v>
          </cell>
        </row>
        <row r="681">
          <cell r="C681" t="str">
            <v>1Z.59.0786.1.2.2.00.1</v>
          </cell>
          <cell r="D681" t="str">
            <v>ตะกั่วป่า</v>
          </cell>
          <cell r="E681">
            <v>2559</v>
          </cell>
          <cell r="F681" t="str">
            <v>ถ.นางทอง ต.คึกคัก อ.ตะกั่วป่า จ.พังงา</v>
          </cell>
          <cell r="G681">
            <v>1209000</v>
          </cell>
          <cell r="H681">
            <v>60</v>
          </cell>
          <cell r="I681">
            <v>5</v>
          </cell>
          <cell r="J681">
            <v>55</v>
          </cell>
        </row>
        <row r="682">
          <cell r="C682" t="str">
            <v>1Z.59.1571.1.2.2.00.2</v>
          </cell>
          <cell r="D682" t="str">
            <v>ตะกั่วป่า</v>
          </cell>
          <cell r="E682">
            <v>2559</v>
          </cell>
          <cell r="F682" t="str">
            <v xml:space="preserve">ถ.เพชรเกษม สาย ตชด.ตะกั่วป่า - สะพานคลองบางม่วง ต.บางม่วง อ.ตะกั่วป่า จ.พังงา </v>
          </cell>
          <cell r="G682">
            <v>1892000</v>
          </cell>
          <cell r="H682">
            <v>124</v>
          </cell>
          <cell r="I682">
            <v>1</v>
          </cell>
          <cell r="J682">
            <v>123</v>
          </cell>
        </row>
        <row r="683">
          <cell r="C683" t="str">
            <v>1Z.59.1565.1.2.2.00.2</v>
          </cell>
          <cell r="D683" t="str">
            <v>ตะกั่วป่า</v>
          </cell>
          <cell r="E683">
            <v>2559</v>
          </cell>
          <cell r="F683" t="str">
            <v>ถ.แหลมปะการัง ต.คึกคัก อ.ตะกั่วป่า จ.พังงา</v>
          </cell>
          <cell r="G683">
            <v>2744000</v>
          </cell>
          <cell r="H683">
            <v>198</v>
          </cell>
          <cell r="I683">
            <v>1</v>
          </cell>
          <cell r="J683">
            <v>197</v>
          </cell>
        </row>
        <row r="684">
          <cell r="C684" t="str">
            <v>1Z.59.1580.1.2.2.00.2</v>
          </cell>
          <cell r="D684" t="str">
            <v>ตะกั่วป่า</v>
          </cell>
          <cell r="E684">
            <v>2559</v>
          </cell>
          <cell r="F684" t="str">
            <v>ทางหลวงหมายเลข 4 ถ.เพชรเกษม ต.ลำแก่น อ.ท้ายเหมือง จ.พังงา</v>
          </cell>
          <cell r="G684">
            <v>377000</v>
          </cell>
          <cell r="H684">
            <v>20</v>
          </cell>
          <cell r="I684">
            <v>0</v>
          </cell>
          <cell r="J684">
            <v>20</v>
          </cell>
        </row>
        <row r="685">
          <cell r="C685" t="str">
            <v>1Z.60.1105.1.2.2.00.3</v>
          </cell>
          <cell r="D685" t="str">
            <v>ตะกั่วป่า</v>
          </cell>
          <cell r="E685">
            <v>2560</v>
          </cell>
          <cell r="F685" t="str">
            <v>บ้านท่าจูด หมู่ที่ 3 ตำบลบางนายสี อำเภอตะกั่วป่า จังหวัดพังงา</v>
          </cell>
          <cell r="G685">
            <v>2084000</v>
          </cell>
          <cell r="H685">
            <v>133</v>
          </cell>
          <cell r="I685">
            <v>1</v>
          </cell>
          <cell r="J685">
            <v>132</v>
          </cell>
        </row>
        <row r="686">
          <cell r="C686" t="str">
            <v>1Z.59.1572.1.2.2.00.2</v>
          </cell>
          <cell r="D686" t="str">
            <v>ท่าแซะ</v>
          </cell>
          <cell r="E686">
            <v>2559</v>
          </cell>
          <cell r="F686" t="str">
            <v>ซอยพัฒนานิคม 1/6 , 1/8 ต.ดอนยาง อ.ปะทิว จ.ชุมพร</v>
          </cell>
          <cell r="G686">
            <v>430000</v>
          </cell>
          <cell r="H686">
            <v>80</v>
          </cell>
          <cell r="I686">
            <v>4</v>
          </cell>
          <cell r="J686">
            <v>76</v>
          </cell>
        </row>
        <row r="687">
          <cell r="C687" t="str">
            <v>1Z.59.0806.1.2.2.00.1</v>
          </cell>
          <cell r="D687" t="str">
            <v>ท้ายเหมือง</v>
          </cell>
          <cell r="E687">
            <v>2559</v>
          </cell>
          <cell r="F687" t="str">
            <v>บ้านพอแดง ต.ท้ายเหมือง อ.ท้ายเหมือง จ.พังงา</v>
          </cell>
          <cell r="G687">
            <v>3514200</v>
          </cell>
          <cell r="H687">
            <v>55</v>
          </cell>
          <cell r="I687">
            <v>32</v>
          </cell>
          <cell r="J687">
            <v>23</v>
          </cell>
        </row>
        <row r="688">
          <cell r="C688" t="str">
            <v>1Z.59.1548.1.2.2.00.2</v>
          </cell>
          <cell r="D688" t="str">
            <v>ทุ่งสง</v>
          </cell>
          <cell r="E688">
            <v>2559</v>
          </cell>
          <cell r="F688" t="str">
            <v>บ้านนาขี้เป็ด หมู่ที่ 1 ตำบลชะมาย อำเภอทุ่งสง จังหวัดนครศรีธรรมราช</v>
          </cell>
          <cell r="G688">
            <v>1073000</v>
          </cell>
          <cell r="H688">
            <v>67</v>
          </cell>
          <cell r="I688">
            <v>6</v>
          </cell>
          <cell r="J688">
            <v>61</v>
          </cell>
        </row>
        <row r="689">
          <cell r="C689" t="str">
            <v>1Z.61.0205.1.2.2.00.1</v>
          </cell>
          <cell r="D689" t="str">
            <v>ทุ่งสง</v>
          </cell>
          <cell r="E689">
            <v>2561</v>
          </cell>
          <cell r="F689" t="str">
            <v>ม.10 ถ.ทุ่งสง-ห้วยยอด ต.กะปาง อ.ทุ่งสง จ.นครศรีธรรมราช</v>
          </cell>
          <cell r="G689">
            <v>1470200</v>
          </cell>
          <cell r="H689">
            <v>50</v>
          </cell>
          <cell r="I689">
            <v>9</v>
          </cell>
          <cell r="J689">
            <v>41</v>
          </cell>
        </row>
        <row r="690">
          <cell r="C690" t="str">
            <v>1Z.61.0568.1.2.2.00.1</v>
          </cell>
          <cell r="D690" t="str">
            <v>ทุ่งสง</v>
          </cell>
          <cell r="E690">
            <v>2561</v>
          </cell>
          <cell r="F690" t="str">
            <v>ม.6 ถ.โรงพยาบาลนาบอน-วัดเทวศิษฐ์ ต.นาบอน อ.นาบอน จ.นครศรีธรรมราช</v>
          </cell>
          <cell r="G690">
            <v>468300</v>
          </cell>
          <cell r="H690">
            <v>15</v>
          </cell>
          <cell r="I690">
            <v>6</v>
          </cell>
          <cell r="J690">
            <v>9</v>
          </cell>
        </row>
        <row r="691">
          <cell r="C691" t="str">
            <v>1Z.59.1570.1.2.2.00.2</v>
          </cell>
          <cell r="D691" t="str">
            <v>นครศรีธรรมราช</v>
          </cell>
          <cell r="E691">
            <v>2559</v>
          </cell>
          <cell r="F691" t="str">
            <v>ช้างซ้ายซอย ๑๓  –  ซ้ายซอย ๑๗  ต.ช้างซ้าย  อ.พระพรหม จ.นครศรีธรรมราช</v>
          </cell>
          <cell r="G691">
            <v>1289000</v>
          </cell>
          <cell r="H691">
            <v>200</v>
          </cell>
          <cell r="I691">
            <v>8</v>
          </cell>
          <cell r="J691">
            <v>192</v>
          </cell>
        </row>
        <row r="692">
          <cell r="C692" t="str">
            <v>1Z.59.1564.1.2.2.00.2</v>
          </cell>
          <cell r="D692" t="str">
            <v>นครศรีธรรมราช</v>
          </cell>
          <cell r="E692">
            <v>2559</v>
          </cell>
          <cell r="F692" t="str">
            <v>ซอยช้างซ้าย ๑ - ดอนแม่หม้าย ต.ช้างซ้าย  อ.พระพรหม จ.นครศรีธรรมราช</v>
          </cell>
          <cell r="G692">
            <v>348000</v>
          </cell>
          <cell r="H692">
            <v>65</v>
          </cell>
          <cell r="I692">
            <v>43</v>
          </cell>
          <cell r="J692">
            <v>22</v>
          </cell>
        </row>
        <row r="693">
          <cell r="C693" t="str">
            <v>1Z.59.1552.1.2.2.00.2</v>
          </cell>
          <cell r="D693" t="str">
            <v>นครศรีธรรมราช</v>
          </cell>
          <cell r="E693">
            <v>2559</v>
          </cell>
          <cell r="F693" t="str">
            <v>ซอยตลาดเกษตร - ซอยข้างโรงพยาบาลร่อนพิบูลย์  ต.ร่อนพิบูลย์  อ.ร่อนพิบูลย์ จ.นครศรีธรรมราช</v>
          </cell>
          <cell r="G693">
            <v>860000</v>
          </cell>
          <cell r="H693">
            <v>180</v>
          </cell>
          <cell r="I693">
            <v>5</v>
          </cell>
          <cell r="J693">
            <v>175</v>
          </cell>
        </row>
        <row r="694">
          <cell r="C694" t="str">
            <v>1Z.59.1576.1.2.2.00.2</v>
          </cell>
          <cell r="D694" t="str">
            <v>นครศรีธรรมราช</v>
          </cell>
          <cell r="E694">
            <v>2559</v>
          </cell>
          <cell r="F694" t="str">
            <v>ซอยนาทอง - ซอยยายจาง ต.นาสาร  อ.พระพรหม จ.นครศรีธรรมราช</v>
          </cell>
          <cell r="G694">
            <v>1004000</v>
          </cell>
          <cell r="H694">
            <v>120</v>
          </cell>
          <cell r="I694">
            <v>16</v>
          </cell>
          <cell r="J694">
            <v>104</v>
          </cell>
        </row>
        <row r="695">
          <cell r="C695" t="str">
            <v>1Z.59.1575.1.2.2.00.2</v>
          </cell>
          <cell r="D695" t="str">
            <v>นครศรีธรรมราช</v>
          </cell>
          <cell r="E695">
            <v>2559</v>
          </cell>
          <cell r="F695" t="str">
            <v>ซอยวังปลิง-ซอยหมอเชิญ ต.นาสาร อ.พระพรหม จ.นครศรีธรรมราช</v>
          </cell>
          <cell r="G695">
            <v>986000</v>
          </cell>
          <cell r="H695">
            <v>120</v>
          </cell>
          <cell r="I695">
            <v>4</v>
          </cell>
          <cell r="J695">
            <v>116</v>
          </cell>
        </row>
        <row r="696">
          <cell r="C696" t="str">
            <v>1Z.59.1560.1.2.2.00.2</v>
          </cell>
          <cell r="D696" t="str">
            <v>นครศรีธรรมราช</v>
          </cell>
          <cell r="E696">
            <v>2559</v>
          </cell>
          <cell r="F696" t="str">
            <v>ถนนชลประทานไสม่วง  - สุดซอยชลประทาน ๕  ม. ๑๓  ต.ช้างซ้าย  อ.พระพรหม จ.นครศรีธรรมราช</v>
          </cell>
          <cell r="G696">
            <v>210000</v>
          </cell>
          <cell r="H696">
            <v>50</v>
          </cell>
          <cell r="I696">
            <v>37</v>
          </cell>
          <cell r="J696">
            <v>13</v>
          </cell>
        </row>
        <row r="697">
          <cell r="C697" t="str">
            <v>1Z.59.0813.1.2.2.00.1</v>
          </cell>
          <cell r="D697" t="str">
            <v>นครศรีธรรมราช</v>
          </cell>
          <cell r="E697">
            <v>2559</v>
          </cell>
          <cell r="F697" t="str">
            <v>ทางหลวงแผ่นดินหมายเลข 403 - วัดเชิงแตระ ต.ท้ายสำเภา อ.พระพรหม จ.นครศรีธรรมราช</v>
          </cell>
          <cell r="G697">
            <v>3719600</v>
          </cell>
          <cell r="H697">
            <v>140</v>
          </cell>
          <cell r="I697">
            <v>28</v>
          </cell>
          <cell r="J697">
            <v>112</v>
          </cell>
        </row>
        <row r="698">
          <cell r="C698" t="str">
            <v>1Z.59.1563.1.2.2.00.2</v>
          </cell>
          <cell r="D698" t="str">
            <v>นครศรีธรรมราช</v>
          </cell>
          <cell r="E698">
            <v>2559</v>
          </cell>
          <cell r="F698" t="str">
            <v>บ้านสระพัง ม.๒,๗ ต.เสาธง อ.ร่อนพิบูลย์ จ.นครศรีธรรมราช</v>
          </cell>
          <cell r="G698">
            <v>2590000</v>
          </cell>
          <cell r="H698">
            <v>500</v>
          </cell>
          <cell r="I698">
            <v>93</v>
          </cell>
          <cell r="J698">
            <v>407</v>
          </cell>
        </row>
        <row r="699">
          <cell r="C699" t="str">
            <v>1Z.59.1554.1.2.2.00.2</v>
          </cell>
          <cell r="D699" t="str">
            <v>นครศรีธรรมราช</v>
          </cell>
          <cell r="E699">
            <v>2559</v>
          </cell>
          <cell r="F699" t="str">
            <v>สามแยกบ่อนชนวัว  - หัวสะพานเสาธง  ต.เสาธง  อ.ร่อนพิบูลย์ จ.นครศรีธรรมราช</v>
          </cell>
          <cell r="G699">
            <v>232000</v>
          </cell>
          <cell r="H699">
            <v>100</v>
          </cell>
          <cell r="I699">
            <v>7</v>
          </cell>
          <cell r="J699">
            <v>93</v>
          </cell>
        </row>
        <row r="700">
          <cell r="C700" t="str">
            <v>1Z.61.0195.1.2.2.00.1</v>
          </cell>
          <cell r="D700" t="str">
            <v>นครศรีธรรมราช</v>
          </cell>
          <cell r="E700">
            <v>2561</v>
          </cell>
          <cell r="F700" t="str">
            <v>ช้างซ้ายซอย 21 ม. 2 ต.ช้างซ้าย อ.พระพรหม จ.นครศรีธรรมราช</v>
          </cell>
          <cell r="G700">
            <v>1404800</v>
          </cell>
          <cell r="H700">
            <v>68</v>
          </cell>
          <cell r="I700">
            <v>0</v>
          </cell>
          <cell r="J700">
            <v>68</v>
          </cell>
        </row>
        <row r="701">
          <cell r="C701" t="str">
            <v>1Z.61.0201.1.2.2.00.1</v>
          </cell>
          <cell r="D701" t="str">
            <v>นครศรีธรรมราช</v>
          </cell>
          <cell r="E701">
            <v>2561</v>
          </cell>
          <cell r="F701" t="str">
            <v>ซอยบ้านไผ่โป่ง-หนองแตน ม.2,3 ต.นาสาร อ.พระพรหม จ.นครศรีธรรมราช</v>
          </cell>
          <cell r="G701">
            <v>425700</v>
          </cell>
          <cell r="H701">
            <v>25</v>
          </cell>
          <cell r="I701">
            <v>0</v>
          </cell>
          <cell r="J701">
            <v>25</v>
          </cell>
        </row>
        <row r="702">
          <cell r="C702" t="str">
            <v>1Z.61.0497.1.2.2.00.3</v>
          </cell>
          <cell r="D702" t="str">
            <v>นครศรีธรรมราช</v>
          </cell>
          <cell r="E702">
            <v>2561</v>
          </cell>
          <cell r="F702" t="str">
            <v>ถนนประชาสามัคคี (ซ้าย-ขวาทาง) ม.4 ต.หินตก อ.ร่อนพิบูลย์ จ.นครศรีธรรมราช</v>
          </cell>
          <cell r="G702">
            <v>893000</v>
          </cell>
          <cell r="H702">
            <v>130</v>
          </cell>
          <cell r="I702">
            <v>4</v>
          </cell>
          <cell r="J702">
            <v>126</v>
          </cell>
        </row>
        <row r="703">
          <cell r="C703" t="str">
            <v>1Z.61.0216.1.2.2.00.1</v>
          </cell>
          <cell r="D703" t="str">
            <v>นครศรีธรรมราช</v>
          </cell>
          <cell r="E703">
            <v>2561</v>
          </cell>
          <cell r="F703" t="str">
            <v>ถนนประชาอุทิศ ม.2 ต.นาพรุ อ.พระพรหม จ.นครศรีธรรมราช</v>
          </cell>
          <cell r="G703">
            <v>1123600</v>
          </cell>
          <cell r="H703">
            <v>89</v>
          </cell>
          <cell r="I703">
            <v>12</v>
          </cell>
          <cell r="J703">
            <v>77</v>
          </cell>
        </row>
        <row r="704">
          <cell r="C704" t="str">
            <v>1Z.61.0498.1.2.2.00.3</v>
          </cell>
          <cell r="D704" t="str">
            <v>นครศรีธรรมราช</v>
          </cell>
          <cell r="E704">
            <v>2561</v>
          </cell>
          <cell r="F704" t="str">
            <v>ถนนไม้หลา-โคกคราม (ซ้าย-ขวาทาง) ต.หินตก อ.ร่อนพิบูลย์ จ.นครศรีธรรมราช</v>
          </cell>
          <cell r="G704">
            <v>506000</v>
          </cell>
          <cell r="H704">
            <v>70</v>
          </cell>
          <cell r="I704">
            <v>3</v>
          </cell>
          <cell r="J704">
            <v>67</v>
          </cell>
        </row>
        <row r="705">
          <cell r="C705" t="str">
            <v>1Z.61.0494.1.2.2.00.3</v>
          </cell>
          <cell r="D705" t="str">
            <v>นครศรีธรรมราช</v>
          </cell>
          <cell r="E705">
            <v>2561</v>
          </cell>
          <cell r="F705" t="str">
            <v>บ้านหว้าเทียน ม.4 ต.นาสาร อ.พระพรหม จ.นครศรีธรรมราช</v>
          </cell>
          <cell r="G705">
            <v>430000</v>
          </cell>
          <cell r="H705">
            <v>71</v>
          </cell>
          <cell r="I705">
            <v>4</v>
          </cell>
          <cell r="J705">
            <v>67</v>
          </cell>
        </row>
        <row r="706">
          <cell r="C706" t="str">
            <v>1Z.61.0199.1.2.2.00.1</v>
          </cell>
          <cell r="D706" t="str">
            <v>นครศรีธรรมราช</v>
          </cell>
          <cell r="E706">
            <v>2561</v>
          </cell>
          <cell r="F706" t="str">
            <v>สามแยกโรงน้ำควนเกย-หน้าเทศบาลเขาชุมทอง ม.4 ต.หินตก อ.ร่อนพิบูลย์ จ.นครศรีธรรมราช</v>
          </cell>
          <cell r="G706">
            <v>552400</v>
          </cell>
          <cell r="H706">
            <v>40</v>
          </cell>
          <cell r="I706">
            <v>3</v>
          </cell>
          <cell r="J706">
            <v>37</v>
          </cell>
        </row>
        <row r="707">
          <cell r="C707" t="str">
            <v>1Z.62.0341.1.2.2.00.1</v>
          </cell>
          <cell r="D707" t="str">
            <v>นครศรีธรรมราช</v>
          </cell>
          <cell r="E707">
            <v>2562</v>
          </cell>
          <cell r="F707" t="str">
            <v>ถนนบ้านไร่ล่าง-ศาลาเวช หมู่ 6 ตำบลนาสาร อำเภอพระพรหม จังหวัดนครศรีธรรมราช</v>
          </cell>
          <cell r="G707">
            <v>685000</v>
          </cell>
          <cell r="H707">
            <v>50</v>
          </cell>
          <cell r="J707">
            <v>50</v>
          </cell>
        </row>
        <row r="708">
          <cell r="C708" t="str">
            <v>1Z.62.0344.1.2.2.00.1</v>
          </cell>
          <cell r="D708" t="str">
            <v>นครศรีธรรมราช</v>
          </cell>
          <cell r="E708">
            <v>2562</v>
          </cell>
          <cell r="F708" t="str">
            <v>บ้านห้วยรากไม้-ถนนซอยวังไทร ตำบลร่อนพิบูลย์ อำเภอร่อนพิบูลย์ จังหวัดนครศรีธรรมราช</v>
          </cell>
          <cell r="G708">
            <v>1260000</v>
          </cell>
          <cell r="H708">
            <v>61</v>
          </cell>
          <cell r="J708">
            <v>61</v>
          </cell>
        </row>
        <row r="709">
          <cell r="C709" t="str">
            <v>1Z.62.0338.1.2.2.00.1</v>
          </cell>
          <cell r="D709" t="str">
            <v>นครศรีธรรมราช</v>
          </cell>
          <cell r="E709">
            <v>2562</v>
          </cell>
          <cell r="F709" t="str">
            <v>บ้านหว้าเทียน หมู่ 4 ตำบลนาสาร อำเภอพระพรหม จังหวัดนครศรีธรรมราช</v>
          </cell>
          <cell r="G709">
            <v>430000</v>
          </cell>
          <cell r="H709">
            <v>71</v>
          </cell>
          <cell r="J709">
            <v>71</v>
          </cell>
        </row>
        <row r="710">
          <cell r="C710" t="str">
            <v>1Z.59.0812.1.2.2.00.1</v>
          </cell>
          <cell r="D710" t="str">
            <v>บ้านนาสาร</v>
          </cell>
          <cell r="E710">
            <v>2559</v>
          </cell>
          <cell r="F710" t="str">
            <v>จากร้านซูเลียนถึงโรงเรียนเวียงสระ ต.เวียงสระ อ.เวียงสระ จ.สุราษฎร์ธานี</v>
          </cell>
          <cell r="G710">
            <v>651700</v>
          </cell>
          <cell r="H710">
            <v>28</v>
          </cell>
          <cell r="I710">
            <v>8</v>
          </cell>
          <cell r="J710">
            <v>20</v>
          </cell>
        </row>
        <row r="711">
          <cell r="C711" t="str">
            <v>1Z.59.0795.1.2.2.00.1</v>
          </cell>
          <cell r="D711" t="str">
            <v>บ้านนาสาร</v>
          </cell>
          <cell r="E711">
            <v>2559</v>
          </cell>
          <cell r="F711" t="str">
            <v>ซอยบ้านครอบครัว ม.8 ต.เวียงสระ อ.เวียงสระ จ.สุราษฎร์ธานี</v>
          </cell>
          <cell r="G711">
            <v>304700</v>
          </cell>
          <cell r="H711">
            <v>30</v>
          </cell>
          <cell r="I711">
            <v>1</v>
          </cell>
          <cell r="J711">
            <v>29</v>
          </cell>
        </row>
        <row r="712">
          <cell r="C712" t="str">
            <v>1Z.59.0810.1.2.2.00.1</v>
          </cell>
          <cell r="D712" t="str">
            <v>บ้านนาสาร</v>
          </cell>
          <cell r="E712">
            <v>2559</v>
          </cell>
          <cell r="F712" t="str">
            <v>ซอยบ้านหมอสุชิมา ม.1 ต.อิปัน อ.พระแสง จ.สุราษฎร์ธานี</v>
          </cell>
          <cell r="G712">
            <v>562200</v>
          </cell>
          <cell r="H712">
            <v>30</v>
          </cell>
          <cell r="I712">
            <v>7</v>
          </cell>
          <cell r="J712">
            <v>23</v>
          </cell>
        </row>
        <row r="713">
          <cell r="C713" t="str">
            <v>1Z.59.0798.1.2.2.00.1</v>
          </cell>
          <cell r="D713" t="str">
            <v>บ้านนาสาร</v>
          </cell>
          <cell r="E713">
            <v>2559</v>
          </cell>
          <cell r="F713" t="str">
            <v>ซอยผ่านน้ำถึงซอยโรงแก๊ส ม.8 ต.เวียงสระ อ.เวียงสระ จ.สุราษฎร์ธานี</v>
          </cell>
          <cell r="G713">
            <v>752900</v>
          </cell>
          <cell r="H713">
            <v>60</v>
          </cell>
          <cell r="I713">
            <v>6</v>
          </cell>
          <cell r="J713">
            <v>54</v>
          </cell>
        </row>
        <row r="714">
          <cell r="C714" t="str">
            <v>1Z.59.0803.1.2.2.00.1</v>
          </cell>
          <cell r="D714" t="str">
            <v>บ้านนาสาร</v>
          </cell>
          <cell r="E714">
            <v>2559</v>
          </cell>
          <cell r="F714" t="str">
            <v>ซอยฟ่องอุทิศ(ฝั่งซ้าย)ถึงบ้านสจ.แป๊ะ ต.เวียงสระ อ.เวียงสระ จ.สุราษฎร์ธานี</v>
          </cell>
          <cell r="G714">
            <v>551400</v>
          </cell>
          <cell r="H714">
            <v>30</v>
          </cell>
          <cell r="I714">
            <v>1</v>
          </cell>
          <cell r="J714">
            <v>29</v>
          </cell>
        </row>
        <row r="715">
          <cell r="C715" t="str">
            <v>1Z.59.0800.1.2.2.00.1</v>
          </cell>
          <cell r="D715" t="str">
            <v>บ้านนาสาร</v>
          </cell>
          <cell r="E715">
            <v>2559</v>
          </cell>
          <cell r="F715" t="str">
            <v>ซอยวิภาวดีรังสิต 31 ม.4 ต.บ้านส้อง อ.เวียงสระ จ.สุราษฎร์ธานี</v>
          </cell>
          <cell r="G715">
            <v>416700</v>
          </cell>
          <cell r="H715">
            <v>30</v>
          </cell>
          <cell r="I715">
            <v>5</v>
          </cell>
          <cell r="J715">
            <v>25</v>
          </cell>
        </row>
        <row r="716">
          <cell r="C716" t="str">
            <v>1Z.59.0811.1.2.2.00.1</v>
          </cell>
          <cell r="D716" t="str">
            <v>บ้านนาสาร</v>
          </cell>
          <cell r="E716">
            <v>2559</v>
          </cell>
          <cell r="F716" t="str">
            <v>ซอยอนุบาลดวงใจแม่ ต.อิปัน อ.พระแสง จ.สุราษฎร์ธานี</v>
          </cell>
          <cell r="G716">
            <v>410800</v>
          </cell>
          <cell r="H716">
            <v>20</v>
          </cell>
          <cell r="I716">
            <v>33</v>
          </cell>
          <cell r="J716">
            <v>-13</v>
          </cell>
          <cell r="K716" t="str">
            <v>CP</v>
          </cell>
        </row>
        <row r="717">
          <cell r="C717" t="str">
            <v>1Z.59.0796.1.2.2.00.1</v>
          </cell>
          <cell r="D717" t="str">
            <v>บ้านนาสาร</v>
          </cell>
          <cell r="E717">
            <v>2559</v>
          </cell>
          <cell r="F717" t="str">
            <v>ถนนวิภาวดีรังสิต 45 ต.เวียงสระ อ.เวียงสระ จ.สุราษฎร์ธานี</v>
          </cell>
          <cell r="G717">
            <v>437400</v>
          </cell>
          <cell r="H717">
            <v>40</v>
          </cell>
          <cell r="I717">
            <v>5</v>
          </cell>
          <cell r="J717">
            <v>35</v>
          </cell>
        </row>
        <row r="718">
          <cell r="C718" t="str">
            <v>1Z.59.0799.1.2.2.00.1</v>
          </cell>
          <cell r="D718" t="str">
            <v>บ้านนาสาร</v>
          </cell>
          <cell r="E718">
            <v>2559</v>
          </cell>
          <cell r="F718" t="str">
            <v>สี่แยกแขวงไปทางถนนทางหลวงหมายเลข 4113 (ไปเคียนซา) ต.อิปัน อ.พระแสง จ.สุราษฎร์ธานี</v>
          </cell>
          <cell r="G718">
            <v>752900</v>
          </cell>
          <cell r="H718">
            <v>60</v>
          </cell>
          <cell r="I718">
            <v>26</v>
          </cell>
          <cell r="J718">
            <v>34</v>
          </cell>
        </row>
        <row r="719">
          <cell r="C719" t="str">
            <v>1Z.61.0222.1.2.2.00.1</v>
          </cell>
          <cell r="D719" t="str">
            <v>บ้านนาสาร</v>
          </cell>
          <cell r="E719">
            <v>2561</v>
          </cell>
          <cell r="F719" t="str">
            <v>ซอยข้างวัดทุ่งหลวง (ฝั่งติดวัด) ต.ทุ่งหลวง อ.เวียงสระ จ.สุราษฎร์ธานี</v>
          </cell>
          <cell r="G719">
            <v>496000</v>
          </cell>
          <cell r="H719">
            <v>71</v>
          </cell>
          <cell r="I719">
            <v>1</v>
          </cell>
          <cell r="J719">
            <v>70</v>
          </cell>
        </row>
        <row r="720">
          <cell r="C720" t="str">
            <v>1Z.61.0190.1.2.2.00.1</v>
          </cell>
          <cell r="D720" t="str">
            <v>บ้านนาสาร</v>
          </cell>
          <cell r="E720">
            <v>2561</v>
          </cell>
          <cell r="F720" t="str">
            <v>ถนนสาย ซ.โรงแก็ส ม.2 บ้านโพธิ์บาย ต.อิปัน อ.พระแสง จ.สุราษฎร์ธานี</v>
          </cell>
          <cell r="G720">
            <v>695000</v>
          </cell>
          <cell r="H720">
            <v>80</v>
          </cell>
          <cell r="I720">
            <v>12</v>
          </cell>
          <cell r="J720">
            <v>68</v>
          </cell>
        </row>
        <row r="721">
          <cell r="C721" t="str">
            <v>1Z.61.0360.1.2.2.00.1</v>
          </cell>
          <cell r="D721" t="str">
            <v>บ้านนาสาร</v>
          </cell>
          <cell r="E721">
            <v>2561</v>
          </cell>
          <cell r="F721" t="str">
            <v>หน้าบ้านเลขที่ 32/19 หมู่ 8 ต.เวียงสระ อ.เวียงสระ ถึงเขตเทศบาล ต.เขานิพันธ์ ต.เขานิพันธ์ อ.เวียงสระ จ.สุราษฎร์ธานี</v>
          </cell>
          <cell r="G721">
            <v>1944400</v>
          </cell>
          <cell r="H721">
            <v>10</v>
          </cell>
          <cell r="I721">
            <v>0</v>
          </cell>
          <cell r="J721">
            <v>10</v>
          </cell>
        </row>
        <row r="722">
          <cell r="C722" t="str">
            <v>1Z.62.0780.1.2.2.00.1</v>
          </cell>
          <cell r="D722" t="str">
            <v>บ้านนาสาร</v>
          </cell>
          <cell r="E722">
            <v>2562</v>
          </cell>
          <cell r="F722" t="str">
            <v>บริเวณหมู่บ้านไธรทอน หมู่ที่ 15 ตำบลบ้านส้อง อำเภอเวียงสระ จังหวัดสุราษฎร์ธานี</v>
          </cell>
          <cell r="G722">
            <v>1202000</v>
          </cell>
          <cell r="J722">
            <v>0</v>
          </cell>
        </row>
        <row r="723">
          <cell r="C723" t="str">
            <v>1Z.59.1582.1.2.2.00.2</v>
          </cell>
          <cell r="D723" t="str">
            <v>ปากพนัง</v>
          </cell>
          <cell r="E723">
            <v>2559</v>
          </cell>
          <cell r="F723" t="str">
            <v>ซ.วัดสระน้ำขาว ม.8 ต.บ้านใหม่ อ.ปากพนัง  จ.นครศรีธรรมราช</v>
          </cell>
          <cell r="G723">
            <v>183000</v>
          </cell>
          <cell r="H723">
            <v>12</v>
          </cell>
          <cell r="I723">
            <v>19</v>
          </cell>
          <cell r="J723">
            <v>-7</v>
          </cell>
          <cell r="K723" t="str">
            <v>CP</v>
          </cell>
        </row>
        <row r="724">
          <cell r="C724" t="str">
            <v>1Z.59.1561.1.2.2.00.2</v>
          </cell>
          <cell r="D724" t="str">
            <v>ปากพนัง</v>
          </cell>
          <cell r="E724">
            <v>2559</v>
          </cell>
          <cell r="F724" t="str">
            <v>ถนนถมยา 4  ต.ปากพนังฝั่งตะวันตก อ.ปากพนัง จ.นครศรีธรรมราช</v>
          </cell>
          <cell r="G724">
            <v>128000</v>
          </cell>
          <cell r="H724">
            <v>15</v>
          </cell>
          <cell r="I724">
            <v>1</v>
          </cell>
          <cell r="J724">
            <v>14</v>
          </cell>
        </row>
        <row r="725">
          <cell r="C725" t="str">
            <v>1Z.59.1547.1.2.2.00.2</v>
          </cell>
          <cell r="D725" t="str">
            <v>ปากพนัง</v>
          </cell>
          <cell r="E725">
            <v>2559</v>
          </cell>
          <cell r="F725" t="str">
            <v>บ้านเกาะไชย ม.7 ต.ปากพนังฝั่งตะวันออก อ.ปากพนัง จ.นครศรีธรรมราช</v>
          </cell>
          <cell r="G725">
            <v>640000</v>
          </cell>
          <cell r="H725">
            <v>142</v>
          </cell>
          <cell r="I725">
            <v>2</v>
          </cell>
          <cell r="J725">
            <v>140</v>
          </cell>
        </row>
        <row r="726">
          <cell r="C726" t="str">
            <v>1Z.60.0274.1.2.2.00.1</v>
          </cell>
          <cell r="D726" t="str">
            <v>ปากพนัง</v>
          </cell>
          <cell r="E726">
            <v>2560</v>
          </cell>
          <cell r="F726" t="str">
            <v>ถนนสุขุม 1 หมู่ที่ 8 ตำบลคลองกระบือ อำเภอปากพนัง จังหวัดนครศรีธรรมราช</v>
          </cell>
          <cell r="G726">
            <v>812900</v>
          </cell>
          <cell r="H726">
            <v>39</v>
          </cell>
          <cell r="I726">
            <v>4</v>
          </cell>
          <cell r="J726">
            <v>35</v>
          </cell>
        </row>
        <row r="727">
          <cell r="C727" t="str">
            <v>1Z.61.0490.1.2.2.00.3</v>
          </cell>
          <cell r="D727" t="str">
            <v>ปากพนัง</v>
          </cell>
          <cell r="E727">
            <v>2561</v>
          </cell>
          <cell r="F727" t="str">
            <v>ถนนเจริญสุขุม ม.5 ต.ปากพนังฝั่งตะวันออก อ.ปากพนัง จ.นครศรีธรรมราช</v>
          </cell>
          <cell r="G727">
            <v>128000</v>
          </cell>
          <cell r="H727">
            <v>20</v>
          </cell>
          <cell r="I727">
            <v>3</v>
          </cell>
          <cell r="J727">
            <v>17</v>
          </cell>
        </row>
        <row r="728">
          <cell r="C728" t="str">
            <v>1Z.61.0188.1.2.2.00.1</v>
          </cell>
          <cell r="D728" t="str">
            <v>พังงา</v>
          </cell>
          <cell r="E728">
            <v>2561</v>
          </cell>
          <cell r="F728" t="str">
            <v>ซอยบ้านลุงสมศักดิ์ ม.6 ต.นบปริง อ.เมือง จ.พังงา</v>
          </cell>
          <cell r="G728">
            <v>114900</v>
          </cell>
          <cell r="H728">
            <v>9</v>
          </cell>
          <cell r="I728">
            <v>1</v>
          </cell>
          <cell r="J728">
            <v>8</v>
          </cell>
        </row>
        <row r="729">
          <cell r="C729" t="str">
            <v>1Z.61.0203.1.2.2.00.1</v>
          </cell>
          <cell r="D729" t="str">
            <v>พังงา</v>
          </cell>
          <cell r="E729">
            <v>2561</v>
          </cell>
          <cell r="F729" t="str">
            <v>เลียบ ทล.หมายเลข 4 (ซ้ายทาง) ม.6 ต.นบปริง อ.เมือง จ.พังงา</v>
          </cell>
          <cell r="G729">
            <v>301900</v>
          </cell>
          <cell r="H729">
            <v>20</v>
          </cell>
          <cell r="I729">
            <v>0</v>
          </cell>
          <cell r="J729">
            <v>20</v>
          </cell>
        </row>
        <row r="730">
          <cell r="C730" t="str">
            <v>1Z.59.1584.1.2.2.00.2</v>
          </cell>
          <cell r="D730" t="str">
            <v>ภูเก็ต</v>
          </cell>
          <cell r="E730">
            <v>2559</v>
          </cell>
          <cell r="F730" t="str">
            <v>หาดกมลา-หาดป่าตอง ต.ป่าตอง อ.กะทู้ จ.ภูเก็ต (เพิ่มแรงดัน)</v>
          </cell>
          <cell r="G730">
            <v>30189000</v>
          </cell>
          <cell r="H730">
            <v>1200</v>
          </cell>
          <cell r="I730">
            <v>0</v>
          </cell>
          <cell r="J730">
            <v>1200</v>
          </cell>
        </row>
        <row r="731">
          <cell r="C731" t="str">
            <v>1Z.60.1104.1.2.2.00.3</v>
          </cell>
          <cell r="D731" t="str">
            <v>ภูเก็ต</v>
          </cell>
          <cell r="E731">
            <v>2560</v>
          </cell>
          <cell r="F731" t="str">
            <v>ถนนวิชิตสงคราม ต.กะทู้ อ.กะทู้ จ.ภูเก็ต</v>
          </cell>
          <cell r="G731">
            <v>644000</v>
          </cell>
          <cell r="H731">
            <v>120</v>
          </cell>
          <cell r="I731">
            <v>0</v>
          </cell>
          <cell r="J731">
            <v>120</v>
          </cell>
        </row>
        <row r="732">
          <cell r="C732" t="str">
            <v>1Z.61.0191.1.2.2.00.1</v>
          </cell>
          <cell r="D732" t="str">
            <v>ภูเก็ต</v>
          </cell>
          <cell r="E732">
            <v>2561</v>
          </cell>
          <cell r="F732" t="str">
            <v>ซอยรักชาติอุทิศ ต.กะทู้ อ.กะทู้ จ.ภูเก็ต</v>
          </cell>
          <cell r="G732">
            <v>811800</v>
          </cell>
          <cell r="H732">
            <v>300</v>
          </cell>
          <cell r="I732">
            <v>15</v>
          </cell>
          <cell r="J732">
            <v>285</v>
          </cell>
        </row>
        <row r="733">
          <cell r="C733" t="str">
            <v>1Z.61.0212.1.2.2.00.1</v>
          </cell>
          <cell r="D733" t="str">
            <v>ภูเก็ต</v>
          </cell>
          <cell r="E733">
            <v>2561</v>
          </cell>
          <cell r="F733" t="str">
            <v>ซอยเสรีอุทิศ ต.กะทู้ อ.กะทู้ จ.ภูเก็ต</v>
          </cell>
          <cell r="G733">
            <v>860300</v>
          </cell>
          <cell r="H733">
            <v>110</v>
          </cell>
          <cell r="I733">
            <v>18</v>
          </cell>
          <cell r="J733">
            <v>92</v>
          </cell>
        </row>
        <row r="734">
          <cell r="C734" t="str">
            <v>1Z.61.0198.1.2.2.00.1</v>
          </cell>
          <cell r="D734" t="str">
            <v>ภูเก็ต</v>
          </cell>
          <cell r="E734">
            <v>2561</v>
          </cell>
          <cell r="F734" t="str">
            <v>ซอยหัวควนใต้ ต.กมลา อ.กะทู้ จ.ภูเก็ต</v>
          </cell>
          <cell r="G734">
            <v>1909700</v>
          </cell>
          <cell r="H734">
            <v>368</v>
          </cell>
          <cell r="I734">
            <v>29</v>
          </cell>
          <cell r="J734">
            <v>339</v>
          </cell>
        </row>
        <row r="735">
          <cell r="C735" t="str">
            <v>1Z.61.0189.1.2.2.00.1</v>
          </cell>
          <cell r="D735" t="str">
            <v>ภูเก็ต</v>
          </cell>
          <cell r="E735">
            <v>2561</v>
          </cell>
          <cell r="F735" t="str">
            <v>ถนนเจ้าฟ้าตะวันตก ช่วงซอยธนูเทพ-หมู่บ้านเทนนิส ต.ฉลอง อ.เมือง จ.ภูเก็ต</v>
          </cell>
          <cell r="G735">
            <v>4988600</v>
          </cell>
          <cell r="H735">
            <v>2910</v>
          </cell>
          <cell r="I735">
            <v>14</v>
          </cell>
          <cell r="J735">
            <v>2896</v>
          </cell>
        </row>
        <row r="736">
          <cell r="C736" t="str">
            <v>1Z.61.0210.1.2.2.00.1</v>
          </cell>
          <cell r="D736" t="str">
            <v>ภูเก็ต</v>
          </cell>
          <cell r="E736">
            <v>2561</v>
          </cell>
          <cell r="F736" t="str">
            <v>ถนนเจ้าฟ้าตะวันออก ช่วงซอยสุกี้-ซอยท่าเรือฉลอง ต.ฉลอง อ.เมือง จ.ภูเก็ต</v>
          </cell>
          <cell r="G736">
            <v>2204700</v>
          </cell>
          <cell r="H736">
            <v>278</v>
          </cell>
          <cell r="I736">
            <v>3</v>
          </cell>
          <cell r="J736">
            <v>275</v>
          </cell>
        </row>
        <row r="737">
          <cell r="C737" t="str">
            <v>1Z.62.0372.1.2.2.00.1</v>
          </cell>
          <cell r="D737" t="str">
            <v>ภูเก็ต</v>
          </cell>
          <cell r="E737">
            <v>2562</v>
          </cell>
          <cell r="F737" t="str">
            <v>กิ่งแก้วซอย 1 (ซอย 1/7 - ซอย 1/17) หมู่ 3 ตำบลรัษฎา อำเภอเมือง จังหวัดภูเก็ต</v>
          </cell>
          <cell r="G737">
            <v>1236000</v>
          </cell>
          <cell r="H737">
            <v>110</v>
          </cell>
          <cell r="J737">
            <v>110</v>
          </cell>
        </row>
        <row r="738">
          <cell r="C738" t="str">
            <v>1Z.62.0373.1.2.2.00.1</v>
          </cell>
          <cell r="D738" t="str">
            <v>ภูเก็ต</v>
          </cell>
          <cell r="E738">
            <v>2562</v>
          </cell>
          <cell r="F738" t="str">
            <v>กิ่งแก้วซอย 9 หมู่ 3 ตำบลรัษฎา อำเภอเมือง จังหวัดภูเก็ต</v>
          </cell>
          <cell r="G738">
            <v>979000</v>
          </cell>
          <cell r="H738">
            <v>74</v>
          </cell>
          <cell r="J738">
            <v>74</v>
          </cell>
        </row>
        <row r="739">
          <cell r="C739" t="str">
            <v>1Z.62.0374.1.2.2.00.1</v>
          </cell>
          <cell r="D739" t="str">
            <v>ภูเก็ต</v>
          </cell>
          <cell r="E739">
            <v>2562</v>
          </cell>
          <cell r="F739" t="str">
            <v>ซอยธิดา ตำบลกะทู้ อำเภอกะทู้ จังหวัดภูเก็ต</v>
          </cell>
          <cell r="G739">
            <v>1525000</v>
          </cell>
          <cell r="H739">
            <v>90</v>
          </cell>
          <cell r="J739">
            <v>90</v>
          </cell>
        </row>
        <row r="740">
          <cell r="C740" t="str">
            <v>1Z.59.1581.1.2.2.00.2</v>
          </cell>
          <cell r="D740" t="str">
            <v>ระนอง</v>
          </cell>
          <cell r="E740">
            <v>2559</v>
          </cell>
          <cell r="F740" t="str">
            <v>ซ.ข้างโรงเจ ถ.สะพานปลา ต.บางริ้น อ.เมือง จ.ระนอง</v>
          </cell>
          <cell r="G740">
            <v>383000</v>
          </cell>
          <cell r="H740">
            <v>17</v>
          </cell>
          <cell r="I740">
            <v>13</v>
          </cell>
          <cell r="J740">
            <v>4</v>
          </cell>
        </row>
        <row r="741">
          <cell r="C741" t="str">
            <v>1Z.59.1553.1.2.2.00.2</v>
          </cell>
          <cell r="D741" t="str">
            <v>ระนอง</v>
          </cell>
          <cell r="E741">
            <v>2559</v>
          </cell>
          <cell r="F741" t="str">
            <v>ซ.ตรงข้ามธนัตินันท์ ต.เขานิเวศน์ อ.เมือง จ.ระนอง</v>
          </cell>
          <cell r="G741">
            <v>332000</v>
          </cell>
          <cell r="H741">
            <v>28</v>
          </cell>
          <cell r="I741">
            <v>5</v>
          </cell>
          <cell r="J741">
            <v>23</v>
          </cell>
        </row>
        <row r="742">
          <cell r="C742" t="str">
            <v>1Z.59.1555.1.2.2.00.2</v>
          </cell>
          <cell r="D742" t="str">
            <v>ระนอง</v>
          </cell>
          <cell r="E742">
            <v>2559</v>
          </cell>
          <cell r="F742" t="str">
            <v>ซ.ป้านุ้ย ต.บางริ้น อ.เมือง จ.ระนอง</v>
          </cell>
          <cell r="G742">
            <v>160000</v>
          </cell>
          <cell r="H742">
            <v>13</v>
          </cell>
          <cell r="I742">
            <v>2</v>
          </cell>
          <cell r="J742">
            <v>11</v>
          </cell>
        </row>
        <row r="743">
          <cell r="C743" t="str">
            <v>1Z.59.1578.1.2.2.00.2</v>
          </cell>
          <cell r="D743" t="str">
            <v>ระนอง</v>
          </cell>
          <cell r="E743">
            <v>2559</v>
          </cell>
          <cell r="F743" t="str">
            <v>ซ.ผู้ใหญ่พงษ์  ต.บางริ้น อ.เมือง จ.ระนอง</v>
          </cell>
          <cell r="G743">
            <v>1404000</v>
          </cell>
          <cell r="H743">
            <v>70</v>
          </cell>
          <cell r="I743">
            <v>42</v>
          </cell>
          <cell r="J743">
            <v>28</v>
          </cell>
        </row>
        <row r="744">
          <cell r="C744" t="str">
            <v>1Z.59.1573.1.2.2.00.2</v>
          </cell>
          <cell r="D744" t="str">
            <v>ระนอง</v>
          </cell>
          <cell r="E744">
            <v>2559</v>
          </cell>
          <cell r="F744" t="str">
            <v>ถ.เขานางหงษ์  - หาดชาญ ต.ปากน้ำ อ.เมือง จ.ระนอง</v>
          </cell>
          <cell r="G744">
            <v>319000</v>
          </cell>
          <cell r="H744">
            <v>18</v>
          </cell>
          <cell r="I744">
            <v>4</v>
          </cell>
          <cell r="J744">
            <v>14</v>
          </cell>
        </row>
        <row r="745">
          <cell r="C745" t="str">
            <v>1Z.59.1556.1.2.2.00.2</v>
          </cell>
          <cell r="D745" t="str">
            <v>ระนอง</v>
          </cell>
          <cell r="E745">
            <v>2559</v>
          </cell>
          <cell r="F745" t="str">
            <v>สี่แยกพีด้าหลังวัดป่าช้า ต.บางริ้น อ.เมือง จังหวัดระนอง</v>
          </cell>
          <cell r="G745">
            <v>256000</v>
          </cell>
          <cell r="H745">
            <v>20</v>
          </cell>
          <cell r="I745">
            <v>24</v>
          </cell>
          <cell r="J745">
            <v>-4</v>
          </cell>
          <cell r="K745" t="str">
            <v>CP</v>
          </cell>
        </row>
        <row r="746">
          <cell r="C746" t="str">
            <v>1Z.61.0353.1.2.2.00.1</v>
          </cell>
          <cell r="D746" t="str">
            <v>ระนอง</v>
          </cell>
          <cell r="E746">
            <v>2561</v>
          </cell>
          <cell r="F746" t="str">
            <v>ซอยเขาสังฆ์ ม.3 ต.บางริ้น อ.เมือง จ.ระนอง</v>
          </cell>
          <cell r="G746">
            <v>830600</v>
          </cell>
          <cell r="H746">
            <v>57</v>
          </cell>
          <cell r="I746">
            <v>4</v>
          </cell>
          <cell r="J746">
            <v>53</v>
          </cell>
        </row>
        <row r="747">
          <cell r="C747" t="str">
            <v>1Z.61.0356.1.2.2.00.1</v>
          </cell>
          <cell r="D747" t="str">
            <v>ระนอง</v>
          </cell>
          <cell r="E747">
            <v>2561</v>
          </cell>
          <cell r="F747" t="str">
            <v>ซอยครูถาวร ต.บางนอน อ.เมือง จ.ระนอง</v>
          </cell>
          <cell r="G747">
            <v>251500</v>
          </cell>
          <cell r="H747">
            <v>12</v>
          </cell>
          <cell r="I747">
            <v>0</v>
          </cell>
          <cell r="J747">
            <v>12</v>
          </cell>
        </row>
        <row r="748">
          <cell r="C748" t="str">
            <v>1Z.61.0350.1.2.2.00.1</v>
          </cell>
          <cell r="D748" t="str">
            <v>ระนอง</v>
          </cell>
          <cell r="E748">
            <v>2561</v>
          </cell>
          <cell r="F748" t="str">
            <v>ซอยระนองเบเกอร์รี่ ม.5 ต.บางริ้น อ.เมือง จ.ระนอง</v>
          </cell>
          <cell r="G748">
            <v>27700</v>
          </cell>
          <cell r="H748">
            <v>28</v>
          </cell>
          <cell r="I748">
            <v>0</v>
          </cell>
          <cell r="J748">
            <v>28</v>
          </cell>
        </row>
        <row r="749">
          <cell r="C749" t="str">
            <v>1Z.61.0357.1.2.2.00.1</v>
          </cell>
          <cell r="D749" t="str">
            <v>ระนอง</v>
          </cell>
          <cell r="E749">
            <v>2561</v>
          </cell>
          <cell r="F749" t="str">
            <v>ซอยรุ่งเรือง ม.2 ต.บางริ้น อ.เมือง จ.ระนอง</v>
          </cell>
          <cell r="G749">
            <v>1241500</v>
          </cell>
          <cell r="H749">
            <v>34</v>
          </cell>
          <cell r="I749">
            <v>2</v>
          </cell>
          <cell r="J749">
            <v>32</v>
          </cell>
        </row>
        <row r="750">
          <cell r="C750" t="str">
            <v>1Z.61.0352.1.2.2.00.1</v>
          </cell>
          <cell r="D750" t="str">
            <v>ระนอง</v>
          </cell>
          <cell r="E750">
            <v>2561</v>
          </cell>
          <cell r="F750" t="str">
            <v>ซอยวรรณีอุทิศ ม.5 ต.บางริ้น อ.เมือง จ.ระนอง</v>
          </cell>
          <cell r="G750">
            <v>60400</v>
          </cell>
          <cell r="H750">
            <v>10</v>
          </cell>
          <cell r="I750">
            <v>3</v>
          </cell>
          <cell r="J750">
            <v>7</v>
          </cell>
        </row>
        <row r="751">
          <cell r="C751" t="str">
            <v>1Z.61.0351.1.2.2.00.1</v>
          </cell>
          <cell r="D751" t="str">
            <v>ระนอง</v>
          </cell>
          <cell r="E751">
            <v>2561</v>
          </cell>
          <cell r="F751" t="str">
            <v>ซอยวีไอ ม.1 ต.บางริ้น อ.เมือง จ.ระนอง</v>
          </cell>
          <cell r="G751">
            <v>17800</v>
          </cell>
          <cell r="H751">
            <v>7</v>
          </cell>
          <cell r="I751">
            <v>0</v>
          </cell>
          <cell r="J751">
            <v>7</v>
          </cell>
        </row>
        <row r="752">
          <cell r="C752" t="str">
            <v>1Z.61.0355.1.2.2.00.1</v>
          </cell>
          <cell r="D752" t="str">
            <v>ระนอง</v>
          </cell>
          <cell r="E752">
            <v>2561</v>
          </cell>
          <cell r="F752" t="str">
            <v>ซอยสนามยิงปืน ม.1 ต.บางริ้น อ.เมือง จ.ระนอง</v>
          </cell>
          <cell r="G752">
            <v>215800</v>
          </cell>
          <cell r="H752">
            <v>13</v>
          </cell>
          <cell r="I752">
            <v>1</v>
          </cell>
          <cell r="J752">
            <v>12</v>
          </cell>
        </row>
        <row r="753">
          <cell r="C753" t="str">
            <v>1Z.61.0354.1.2.2.00.1</v>
          </cell>
          <cell r="D753" t="str">
            <v>ระนอง</v>
          </cell>
          <cell r="E753">
            <v>2561</v>
          </cell>
          <cell r="F753" t="str">
            <v>ถ.บ้านเขานางหงษ์-บ้านหินช้าง ต.ปากน้ำ อ.เมือง จ.ระนอง</v>
          </cell>
          <cell r="G753">
            <v>821700</v>
          </cell>
          <cell r="H753">
            <v>40</v>
          </cell>
          <cell r="I753">
            <v>0</v>
          </cell>
          <cell r="J753">
            <v>40</v>
          </cell>
        </row>
        <row r="754">
          <cell r="C754" t="str">
            <v>1Z.61.0358.1.2.2.00.1</v>
          </cell>
          <cell r="D754" t="str">
            <v>ระนอง</v>
          </cell>
          <cell r="E754">
            <v>2561</v>
          </cell>
          <cell r="F754" t="str">
            <v>หน้าศูนย์ราชการระนอง ต.บางริ้น อ.เมือง จ.ระนอง</v>
          </cell>
          <cell r="G754">
            <v>2896700</v>
          </cell>
          <cell r="H754">
            <v>56</v>
          </cell>
          <cell r="I754">
            <v>0</v>
          </cell>
          <cell r="J754">
            <v>56</v>
          </cell>
        </row>
        <row r="755">
          <cell r="C755" t="str">
            <v>1Z.62.0362.1.2.2.00.1</v>
          </cell>
          <cell r="D755" t="str">
            <v>ระนอง</v>
          </cell>
          <cell r="E755">
            <v>2562</v>
          </cell>
          <cell r="F755" t="str">
            <v>แยกขวาก่อนถึงพีด้ารีสอร์ท หมู่ 1 ตำบลบางริ้น อำเภอเมือง จังหวัดระนอง</v>
          </cell>
          <cell r="G755">
            <v>620000</v>
          </cell>
          <cell r="H755">
            <v>35</v>
          </cell>
          <cell r="J755">
            <v>35</v>
          </cell>
        </row>
        <row r="756">
          <cell r="C756" t="str">
            <v>1Z.59.1532.1.2.2.00.2</v>
          </cell>
          <cell r="D756" t="str">
            <v>สุราษฎร์ธานี</v>
          </cell>
          <cell r="E756">
            <v>2559</v>
          </cell>
          <cell r="F756" t="str">
            <v>คลองฉนาก ม.5 (ขวาทาง) ถนนทางหลวงหมายเลข 420 ต.คลองฉนาก  อ.เมือง  จ.สุราษฎร์ธานี</v>
          </cell>
          <cell r="G756">
            <v>2600000</v>
          </cell>
          <cell r="H756">
            <v>350</v>
          </cell>
          <cell r="I756">
            <v>4</v>
          </cell>
          <cell r="J756">
            <v>346</v>
          </cell>
        </row>
        <row r="757">
          <cell r="C757" t="str">
            <v>1Z.59.1535.1.2.2.00.2</v>
          </cell>
          <cell r="D757" t="str">
            <v>สุราษฎร์ธานี</v>
          </cell>
          <cell r="E757">
            <v>2559</v>
          </cell>
          <cell r="F757" t="str">
            <v>คลองฉนาก ม.5 (ซ้ายทาง) ถนนทางหลวงหมายเลข 420 ต.คลองฉนาก  อ.เมือง  จ.สุราษฎร์ธานี</v>
          </cell>
          <cell r="G757">
            <v>2600000</v>
          </cell>
          <cell r="H757">
            <v>300</v>
          </cell>
          <cell r="I757">
            <v>14</v>
          </cell>
          <cell r="J757">
            <v>286</v>
          </cell>
        </row>
        <row r="758">
          <cell r="C758" t="str">
            <v>1Z.59.1527.1.2.2.00.2</v>
          </cell>
          <cell r="D758" t="str">
            <v>สุราษฎร์ธานี</v>
          </cell>
          <cell r="E758">
            <v>2559</v>
          </cell>
          <cell r="F758" t="str">
            <v>ซอยท่าแขกร่วมใจพัฒนา (นกนางแอ่น) ม.1  ต.มะขามเตี้ย อ.เมือง จ.สุราษฎร์ธานี</v>
          </cell>
          <cell r="G758">
            <v>580000</v>
          </cell>
          <cell r="H758">
            <v>150</v>
          </cell>
          <cell r="I758">
            <v>75</v>
          </cell>
          <cell r="J758">
            <v>75</v>
          </cell>
        </row>
        <row r="759">
          <cell r="C759" t="str">
            <v>1Z.59.1526.1.2.2.00.2</v>
          </cell>
          <cell r="D759" t="str">
            <v>สุราษฎร์ธานี</v>
          </cell>
          <cell r="E759">
            <v>2559</v>
          </cell>
          <cell r="F759" t="str">
            <v>ซอยนายสวัสดิ์ ม.3 ถ.พ่อขุนทะเล ต.มะขามเตี้ย อ.เมือง จ.สุราษฎร์ธานี</v>
          </cell>
          <cell r="G759">
            <v>430000</v>
          </cell>
          <cell r="H759">
            <v>120</v>
          </cell>
          <cell r="I759">
            <v>38</v>
          </cell>
          <cell r="J759">
            <v>82</v>
          </cell>
        </row>
        <row r="760">
          <cell r="C760" t="str">
            <v>1Z.59.1537.1.2.2.00.2</v>
          </cell>
          <cell r="D760" t="str">
            <v>สุราษฎร์ธานี</v>
          </cell>
          <cell r="E760">
            <v>2559</v>
          </cell>
          <cell r="F760" t="str">
            <v>ซอยปทุมพร ม.1 ต.มะขามเตี้ย  อ.เมือง  จ.สุราษฎร์ธานี</v>
          </cell>
          <cell r="G760">
            <v>190000</v>
          </cell>
          <cell r="H760">
            <v>20</v>
          </cell>
          <cell r="I760">
            <v>1</v>
          </cell>
          <cell r="J760">
            <v>19</v>
          </cell>
        </row>
        <row r="761">
          <cell r="C761" t="str">
            <v>1Z.59.1524.1.2.2.00.2</v>
          </cell>
          <cell r="D761" t="str">
            <v>สุราษฎร์ธานี</v>
          </cell>
          <cell r="E761">
            <v>2559</v>
          </cell>
          <cell r="F761" t="str">
            <v>ซอยศรีวิชัย 18  ม.2 ถ.ศรีวิชัย ต.มะขามเตี้ย อ.เมือง  จ.สุราษฎร์ธานี</v>
          </cell>
          <cell r="G761">
            <v>160000</v>
          </cell>
          <cell r="H761">
            <v>80</v>
          </cell>
          <cell r="I761">
            <v>2</v>
          </cell>
          <cell r="J761">
            <v>78</v>
          </cell>
        </row>
        <row r="762">
          <cell r="C762" t="str">
            <v>1Z.59.1529.1.2.2.00.2</v>
          </cell>
          <cell r="D762" t="str">
            <v>สุราษฎร์ธานี</v>
          </cell>
          <cell r="E762">
            <v>2559</v>
          </cell>
          <cell r="F762" t="str">
            <v>ซอยสวนถั่ว  ม.1 ถ.กาญจนวิถี ต.บางกุ้ง อ.เมือง จ.สุราษฎร์ธานี</v>
          </cell>
          <cell r="G762">
            <v>310000</v>
          </cell>
          <cell r="H762">
            <v>60</v>
          </cell>
          <cell r="I762">
            <v>8</v>
          </cell>
          <cell r="J762">
            <v>52</v>
          </cell>
        </row>
        <row r="763">
          <cell r="C763" t="str">
            <v>1Z.59.1531.1.2.2.00.2</v>
          </cell>
          <cell r="D763" t="str">
            <v>สุราษฎร์ธานี</v>
          </cell>
          <cell r="E763">
            <v>2559</v>
          </cell>
          <cell r="F763" t="str">
            <v>ซอยสันติสุข - ถนนปากน้ำ ม.4 ถ.กาญจนวิถี ต.บางกุ้ง อ.เมือง จ.สุราษฎร์ธานี</v>
          </cell>
          <cell r="G763">
            <v>1200000</v>
          </cell>
          <cell r="H763">
            <v>170</v>
          </cell>
          <cell r="I763">
            <v>61</v>
          </cell>
          <cell r="J763">
            <v>109</v>
          </cell>
        </row>
        <row r="764">
          <cell r="C764" t="str">
            <v>1Z.59.2050.1.2.2.00.1</v>
          </cell>
          <cell r="D764" t="str">
            <v>สุราษฎร์ธานี</v>
          </cell>
          <cell r="E764">
            <v>2559</v>
          </cell>
          <cell r="F764" t="str">
            <v>ถ.ท่าล้อน ต.ท่าข้าม อ.พุนพิน จ.สุราษฎร์ธานี</v>
          </cell>
          <cell r="G764">
            <v>476000</v>
          </cell>
          <cell r="H764">
            <v>13</v>
          </cell>
          <cell r="I764">
            <v>0</v>
          </cell>
          <cell r="J764">
            <v>13</v>
          </cell>
        </row>
        <row r="765">
          <cell r="C765" t="str">
            <v>1Z.59.1550.1.2.2.00.2</v>
          </cell>
          <cell r="D765" t="str">
            <v>สุราษฎร์ธานี</v>
          </cell>
          <cell r="E765">
            <v>2559</v>
          </cell>
          <cell r="F765" t="str">
            <v>ถนนดอนเนียง - ทุ่งโพธิ์ ม.1 ต.ท่าข้าม อ.พุนพิน   จ.สุราษฎร์ธานี</v>
          </cell>
          <cell r="G765">
            <v>620000</v>
          </cell>
          <cell r="H765">
            <v>60</v>
          </cell>
          <cell r="I765">
            <v>12</v>
          </cell>
          <cell r="J765">
            <v>48</v>
          </cell>
        </row>
        <row r="766">
          <cell r="C766" t="str">
            <v>1Z.59.1545.1.2.2.00.2</v>
          </cell>
          <cell r="D766" t="str">
            <v>สุราษฎร์ธานี</v>
          </cell>
          <cell r="E766">
            <v>2559</v>
          </cell>
          <cell r="F766" t="str">
            <v>ถนนตาไท ม.5  ต.บางใบไม้ อ.เมือง  จ.สุราษฎร์ธานี</v>
          </cell>
          <cell r="G766">
            <v>1037000</v>
          </cell>
          <cell r="H766">
            <v>80</v>
          </cell>
          <cell r="I766">
            <v>45</v>
          </cell>
          <cell r="J766">
            <v>35</v>
          </cell>
        </row>
        <row r="767">
          <cell r="C767" t="str">
            <v>1Z.59.1540.1.2.2.00.2</v>
          </cell>
          <cell r="D767" t="str">
            <v>สุราษฎร์ธานี</v>
          </cell>
          <cell r="E767">
            <v>2559</v>
          </cell>
          <cell r="F767" t="str">
            <v>ถนนประชาร่วมใจ ม.3 ต.บางใบไม้ อ.เมือง  จ.สุราษฎร์ธานี</v>
          </cell>
          <cell r="G767">
            <v>639000</v>
          </cell>
          <cell r="H767">
            <v>60</v>
          </cell>
          <cell r="I767">
            <v>12</v>
          </cell>
          <cell r="J767">
            <v>48</v>
          </cell>
        </row>
        <row r="768">
          <cell r="C768" t="str">
            <v>1Z.59.1538.1.2.2.00.2</v>
          </cell>
          <cell r="D768" t="str">
            <v>สุราษฎร์ธานี</v>
          </cell>
          <cell r="E768">
            <v>2559</v>
          </cell>
          <cell r="F768" t="str">
            <v>ถนนประชาสงเคราะห์ ม.2  ต.บางใบไม้ อ.เมือง  จ.สุราษฎร์ธานี</v>
          </cell>
          <cell r="G768">
            <v>1265000</v>
          </cell>
          <cell r="H768">
            <v>130</v>
          </cell>
          <cell r="I768">
            <v>33</v>
          </cell>
          <cell r="J768">
            <v>97</v>
          </cell>
        </row>
        <row r="769">
          <cell r="C769" t="str">
            <v>1Z.59.1530.1.2.2.00.2</v>
          </cell>
          <cell r="D769" t="str">
            <v>สุราษฎร์ธานี</v>
          </cell>
          <cell r="E769">
            <v>2559</v>
          </cell>
          <cell r="F769" t="str">
            <v>ถนนปลายคลอง ม.3  ต.บางใบไม้ อ.เมือง จ.สุราษฎร์ธานี</v>
          </cell>
          <cell r="G769">
            <v>585000</v>
          </cell>
          <cell r="H769">
            <v>100</v>
          </cell>
          <cell r="I769">
            <v>20</v>
          </cell>
          <cell r="J769">
            <v>80</v>
          </cell>
        </row>
        <row r="770">
          <cell r="C770" t="str">
            <v>1Z.59.1542.1.2.2.00.2</v>
          </cell>
          <cell r="D770" t="str">
            <v>สุราษฎร์ธานี</v>
          </cell>
          <cell r="E770">
            <v>2559</v>
          </cell>
          <cell r="F770" t="str">
            <v>ถนนร่วมพัฒนา ม.3 ต.บางใบไม้ อ.เมือง  จ.สุราษฎร์ธานี</v>
          </cell>
          <cell r="G770">
            <v>1024000</v>
          </cell>
          <cell r="H770">
            <v>90</v>
          </cell>
          <cell r="I770">
            <v>11</v>
          </cell>
          <cell r="J770">
            <v>79</v>
          </cell>
        </row>
        <row r="771">
          <cell r="C771" t="str">
            <v>1Z.59.1559.1.2.2.00.2</v>
          </cell>
          <cell r="D771" t="str">
            <v>สุราษฎร์ธานี</v>
          </cell>
          <cell r="E771">
            <v>2559</v>
          </cell>
          <cell r="F771" t="str">
            <v>ถนนไสหลวง - หนองไทร ม.2 ต.พุนพิน อ.พุนพิน จ.สุราษฎร์ธานี</v>
          </cell>
          <cell r="G771">
            <v>1200000</v>
          </cell>
          <cell r="H771">
            <v>80</v>
          </cell>
          <cell r="I771">
            <v>4</v>
          </cell>
          <cell r="J771">
            <v>76</v>
          </cell>
        </row>
        <row r="772">
          <cell r="C772" t="str">
            <v>1Z.60.0273.1.2.2.00.1</v>
          </cell>
          <cell r="D772" t="str">
            <v>สุราษฎร์ธานี</v>
          </cell>
          <cell r="E772">
            <v>2560</v>
          </cell>
          <cell r="F772" t="str">
            <v>ซอยบางขาม 2 ถึง ซอยบางขาม 1 หมู่ที่ 1 ต.บางโพธิ์ อ.เมือง จ.สุราษฎร์ธานี</v>
          </cell>
          <cell r="G772">
            <v>531000</v>
          </cell>
          <cell r="H772">
            <v>15</v>
          </cell>
          <cell r="I772">
            <v>7</v>
          </cell>
          <cell r="J772">
            <v>8</v>
          </cell>
        </row>
        <row r="773">
          <cell r="C773" t="str">
            <v>1Z.61.0225.1.2.2.00.1</v>
          </cell>
          <cell r="D773" t="str">
            <v>สุราษฎร์ธานี</v>
          </cell>
          <cell r="E773">
            <v>2561</v>
          </cell>
          <cell r="F773" t="str">
            <v>ถนนทางหลวง 4247 ม.1 ต.น้ำรอบ อ.พุนพิน จ.สุราษฎร์ธานี</v>
          </cell>
          <cell r="G773">
            <v>2341300</v>
          </cell>
          <cell r="H773">
            <v>77</v>
          </cell>
          <cell r="I773">
            <v>0</v>
          </cell>
          <cell r="J773">
            <v>77</v>
          </cell>
        </row>
        <row r="774">
          <cell r="C774" t="str">
            <v>1Z.62.0365.1.2.2.00.1</v>
          </cell>
          <cell r="D774" t="str">
            <v>สุราษฎร์ธานี</v>
          </cell>
          <cell r="E774">
            <v>2562</v>
          </cell>
          <cell r="F774" t="str">
            <v>ซอยข้างโรงมะพร้าว หมู่ 3 ตำบลคลองน้อย อำเภอมือง จังหวัดสุราษฎร์ธานี</v>
          </cell>
          <cell r="G774">
            <v>75000</v>
          </cell>
          <cell r="H774">
            <v>5</v>
          </cell>
          <cell r="J774">
            <v>5</v>
          </cell>
        </row>
        <row r="775">
          <cell r="C775" t="str">
            <v>1Z.62.0367.1.2.2.00.1</v>
          </cell>
          <cell r="D775" t="str">
            <v>สุราษฎร์ธานี</v>
          </cell>
          <cell r="E775">
            <v>2562</v>
          </cell>
          <cell r="F775" t="str">
            <v>ซอยยายเจี้ยน หมู่ 1 ตำบลขุนทะเล อำเภอเมือง จังหวัดสุราษฎร์ธานี</v>
          </cell>
          <cell r="G775">
            <v>267000</v>
          </cell>
          <cell r="H775">
            <v>15</v>
          </cell>
          <cell r="J775">
            <v>15</v>
          </cell>
        </row>
        <row r="776">
          <cell r="C776" t="str">
            <v>1Z.62.0368.1.2.2.00.1</v>
          </cell>
          <cell r="D776" t="str">
            <v>สุราษฎร์ธานี</v>
          </cell>
          <cell r="E776">
            <v>2562</v>
          </cell>
          <cell r="F776" t="str">
            <v>ซอยหนองข่า (เปาโล) หมู่ 7 ตำบลมะขามเตี้ย อำเภอเมือง จังหวัดสุราษฎร์ธานี</v>
          </cell>
          <cell r="G776">
            <v>188800</v>
          </cell>
          <cell r="H776">
            <v>5</v>
          </cell>
          <cell r="J776">
            <v>5</v>
          </cell>
        </row>
        <row r="777">
          <cell r="C777" t="str">
            <v>1Z.62.0363.1.2.2.00.1</v>
          </cell>
          <cell r="D777" t="str">
            <v>สุราษฎร์ธานี</v>
          </cell>
          <cell r="E777">
            <v>2562</v>
          </cell>
          <cell r="F777" t="str">
            <v>ถนนวัดบางใบไม้ หมู่ 1 ตำบลบางใบไม้ อำเภอเมือง จังหวัดสุราษฎร์ธานี</v>
          </cell>
          <cell r="G777">
            <v>216000</v>
          </cell>
          <cell r="H777">
            <v>20</v>
          </cell>
          <cell r="J777">
            <v>20</v>
          </cell>
        </row>
        <row r="778">
          <cell r="C778" t="str">
            <v>1Z.62.0369.1.2.2.00.1</v>
          </cell>
          <cell r="D778" t="str">
            <v>สุราษฎร์ธานี</v>
          </cell>
          <cell r="E778">
            <v>2562</v>
          </cell>
          <cell r="F778" t="str">
            <v>ทางหลวงชนบท ถนนสาย ก. (ตอนที่ 2) (ซ้ายทางขวาทาง) ช่วงถนนเสม็ดเรียง ตัดถนนอำเภอ ตำบลมะขามเตี้ย อำเภอเมือง จังหวัดสุราษฎร์ธานี</v>
          </cell>
          <cell r="G778">
            <v>1400000</v>
          </cell>
          <cell r="H778">
            <v>40</v>
          </cell>
          <cell r="J778">
            <v>40</v>
          </cell>
        </row>
        <row r="779">
          <cell r="C779" t="str">
            <v>1Z.62.0370.1.2.2.00.1</v>
          </cell>
          <cell r="D779" t="str">
            <v>สุราษฎร์ธานี</v>
          </cell>
          <cell r="E779">
            <v>2562</v>
          </cell>
          <cell r="F779" t="str">
            <v>ทางหลวงชนบท ถนนสาย ก. (ตอนที่ 2)(ซ้ายทางขวาทาง) ช่วงสวนหลวง ร.9 ตัดถนนกาญจนวิถี ตำบลมะขามเตี้ย อำเภอเมือง จังหวัดสุราษฎร์ธานี</v>
          </cell>
          <cell r="G779">
            <v>1040000</v>
          </cell>
          <cell r="H779">
            <v>30</v>
          </cell>
          <cell r="J779">
            <v>30</v>
          </cell>
        </row>
        <row r="780">
          <cell r="C780" t="str">
            <v>1Z.59.1544.1.2.2.00.2</v>
          </cell>
          <cell r="D780" t="str">
            <v>หลังสวน</v>
          </cell>
          <cell r="E780">
            <v>2559</v>
          </cell>
          <cell r="F780" t="str">
            <v>ถนนซอยบ้านนางรัชนี หมู่ที่ 9 ต.ท่ามะพลา อ.หลังสวน จ.ชุมพร</v>
          </cell>
          <cell r="G780">
            <v>58000</v>
          </cell>
          <cell r="H780">
            <v>2</v>
          </cell>
          <cell r="I780">
            <v>0</v>
          </cell>
          <cell r="J780">
            <v>2</v>
          </cell>
        </row>
        <row r="781">
          <cell r="C781" t="str">
            <v>1Z.61.0194.1.2.2.00.1</v>
          </cell>
          <cell r="D781" t="str">
            <v>หลังสวน</v>
          </cell>
          <cell r="E781">
            <v>2561</v>
          </cell>
          <cell r="F781" t="str">
            <v>ซอยหลังตลาดเขาปีป ม.6 ต.ทุ่งตะไคร อ.ทุ่งตะโก จ.ชุมพร</v>
          </cell>
          <cell r="G781">
            <v>315800</v>
          </cell>
          <cell r="H781">
            <v>15</v>
          </cell>
          <cell r="I781">
            <v>17</v>
          </cell>
          <cell r="J781">
            <v>-2</v>
          </cell>
          <cell r="K781" t="str">
            <v>CP</v>
          </cell>
        </row>
        <row r="782">
          <cell r="C782" t="str">
            <v>1Z.61.0496.1.2.2.00.3</v>
          </cell>
          <cell r="D782" t="str">
            <v>หลังสวน</v>
          </cell>
          <cell r="E782">
            <v>2561</v>
          </cell>
          <cell r="F782" t="str">
            <v>ถนนทางหลวงแผ่นดิน สายเขาชะมด-ท่าชนะ (4112) จากร้านอู๋การเกษตรไปทางเขาชะมด ม.12 ต.ละแม อ.ละแม จ.ชุมพร  (ซ้ำงบบูรณาการฯ 62)</v>
          </cell>
          <cell r="G782">
            <v>260000</v>
          </cell>
          <cell r="H782">
            <v>25</v>
          </cell>
          <cell r="I782">
            <v>20</v>
          </cell>
          <cell r="J782">
            <v>5</v>
          </cell>
        </row>
        <row r="783">
          <cell r="C783" t="str">
            <v>1Z.59.1612.1.2.2.00.2</v>
          </cell>
          <cell r="D783" t="str">
            <v>กันตัง</v>
          </cell>
          <cell r="E783">
            <v>2559</v>
          </cell>
          <cell r="F783" t="str">
            <v xml:space="preserve">ถ.สายเกาะปอม-ป่ากอ ตำบลบางเป้า อำเภอกันตัง จังหวัดตรัง </v>
          </cell>
          <cell r="G783">
            <v>2887000</v>
          </cell>
          <cell r="H783">
            <v>151</v>
          </cell>
          <cell r="I783">
            <v>36</v>
          </cell>
          <cell r="J783">
            <v>115</v>
          </cell>
        </row>
        <row r="784">
          <cell r="C784" t="str">
            <v>1Z.59.1595.1.2.2.00.2</v>
          </cell>
          <cell r="D784" t="str">
            <v>กันตัง</v>
          </cell>
          <cell r="E784">
            <v>2559</v>
          </cell>
          <cell r="F784" t="str">
            <v>ถนนสิเกา-พรุจุด ต.บ่อหิน อ.สิเกา จ.ตรัง</v>
          </cell>
          <cell r="G784">
            <v>478000</v>
          </cell>
          <cell r="H784">
            <v>50</v>
          </cell>
          <cell r="I784">
            <v>26</v>
          </cell>
          <cell r="J784">
            <v>24</v>
          </cell>
        </row>
        <row r="785">
          <cell r="C785" t="str">
            <v>1Z.59.1594.1.2.2.00.2</v>
          </cell>
          <cell r="D785" t="str">
            <v>กันตัง</v>
          </cell>
          <cell r="E785">
            <v>2559</v>
          </cell>
          <cell r="F785" t="str">
            <v xml:space="preserve">ม.2 บ้านเกาะปอม ต.บางเป้า อ.กันตัง จ.ตรัง </v>
          </cell>
          <cell r="G785">
            <v>1660000</v>
          </cell>
          <cell r="H785">
            <v>150</v>
          </cell>
          <cell r="I785">
            <v>79</v>
          </cell>
          <cell r="J785">
            <v>71</v>
          </cell>
        </row>
        <row r="786">
          <cell r="C786" t="str">
            <v>1Z.61.0262.1.2.2.00.1</v>
          </cell>
          <cell r="D786" t="str">
            <v>กันตัง</v>
          </cell>
          <cell r="E786">
            <v>2561</v>
          </cell>
          <cell r="F786" t="str">
            <v>บ้านเขาผึ้ง ม.1 ต.เขาไม้แก้ว อ.สิเกา จ.ตรัง</v>
          </cell>
          <cell r="G786">
            <v>803900</v>
          </cell>
          <cell r="H786">
            <v>27</v>
          </cell>
          <cell r="I786">
            <v>0</v>
          </cell>
          <cell r="J786">
            <v>27</v>
          </cell>
        </row>
        <row r="787">
          <cell r="C787" t="str">
            <v>1Z.59.0817.1.2.2.00.1</v>
          </cell>
          <cell r="D787" t="str">
            <v>เขาชัยสน</v>
          </cell>
          <cell r="E787">
            <v>2559</v>
          </cell>
          <cell r="F787" t="str">
            <v>ม.1 ต.ควนขนุน ม.6 ต.โคกม่วง อ.เขาชัยสน จ.พัทลุง</v>
          </cell>
          <cell r="G787">
            <v>1485300</v>
          </cell>
          <cell r="H787">
            <v>140</v>
          </cell>
          <cell r="I787">
            <v>19</v>
          </cell>
          <cell r="J787">
            <v>121</v>
          </cell>
        </row>
        <row r="788">
          <cell r="C788" t="str">
            <v>1Z.59.0820.1.2.2.00.1</v>
          </cell>
          <cell r="D788" t="str">
            <v>เขาชัยสน</v>
          </cell>
          <cell r="E788">
            <v>2559</v>
          </cell>
          <cell r="F788" t="str">
            <v>ม.1 และ 9 ต.นาปขอ อ.บางแก้ว จ.พัทลุง</v>
          </cell>
          <cell r="G788">
            <v>8857800</v>
          </cell>
          <cell r="H788">
            <v>512</v>
          </cell>
          <cell r="I788">
            <v>75</v>
          </cell>
          <cell r="J788">
            <v>437</v>
          </cell>
        </row>
        <row r="789">
          <cell r="C789" t="str">
            <v>1Z.59.1599.1.2.2.00.2</v>
          </cell>
          <cell r="D789" t="str">
            <v>เขาชัยสน</v>
          </cell>
          <cell r="E789">
            <v>2559</v>
          </cell>
          <cell r="F789" t="str">
            <v>ม.6 ต.ควนขนุน อ.เขาชัยสน จ.พัทลุง</v>
          </cell>
          <cell r="G789">
            <v>207000</v>
          </cell>
          <cell r="H789">
            <v>30</v>
          </cell>
          <cell r="I789">
            <v>13</v>
          </cell>
          <cell r="J789">
            <v>17</v>
          </cell>
        </row>
        <row r="790">
          <cell r="C790" t="str">
            <v>1Z.60.0070.1.2.2.00.1</v>
          </cell>
          <cell r="D790" t="str">
            <v>เขาชัยสน</v>
          </cell>
          <cell r="E790">
            <v>2560</v>
          </cell>
          <cell r="F790" t="str">
            <v>หมู่ 2, 3 ตำบลควนขนุน อำเภอเขาชัยสน จังหวัดพัทลุง</v>
          </cell>
          <cell r="G790">
            <v>2570000</v>
          </cell>
          <cell r="H790">
            <v>150</v>
          </cell>
          <cell r="I790">
            <v>13</v>
          </cell>
          <cell r="J790">
            <v>137</v>
          </cell>
        </row>
        <row r="791">
          <cell r="C791" t="str">
            <v>1Z.62.0390.1.2.2.00.1</v>
          </cell>
          <cell r="D791" t="str">
            <v>เขาชัยสน</v>
          </cell>
          <cell r="E791">
            <v>2562</v>
          </cell>
          <cell r="F791" t="str">
            <v>ถนนหลังโรงเรียนบางแก้วพิทยาคม (บ้านลำธาร์) หมู่ 6 ตำบลโคกสัก อำเภอบางแก้ว จังหวัดพัทลุง</v>
          </cell>
          <cell r="G791">
            <v>1025000</v>
          </cell>
          <cell r="H791">
            <v>56</v>
          </cell>
          <cell r="J791">
            <v>56</v>
          </cell>
        </row>
        <row r="792">
          <cell r="C792" t="str">
            <v>1Z.62.0400.1.2.2.00.1</v>
          </cell>
          <cell r="D792" t="str">
            <v>เขาชัยสน</v>
          </cell>
          <cell r="E792">
            <v>2562</v>
          </cell>
          <cell r="F792" t="str">
            <v>หมู่ 3 ตำบลเขาชัยสน อำเภอเขาชัยสน จังหวัดพัทลุง</v>
          </cell>
          <cell r="G792">
            <v>2600000</v>
          </cell>
          <cell r="H792">
            <v>80</v>
          </cell>
          <cell r="J792">
            <v>80</v>
          </cell>
        </row>
        <row r="793">
          <cell r="C793" t="str">
            <v>1Z.62.0402.1.2.2.00.1</v>
          </cell>
          <cell r="D793" t="str">
            <v>เขาชัยสน</v>
          </cell>
          <cell r="E793">
            <v>2562</v>
          </cell>
          <cell r="F793" t="str">
            <v>หมู่ 5 ตำบลเขาชัยสน และหมู่ 2 ตำบลควนขนุน อำเภอเขาชัยสน จังหวัดพัทลุง</v>
          </cell>
          <cell r="G793">
            <v>5300000</v>
          </cell>
          <cell r="H793">
            <v>150</v>
          </cell>
          <cell r="J793">
            <v>150</v>
          </cell>
        </row>
        <row r="794">
          <cell r="C794" t="str">
            <v>1Z.62.0397.1.2.2.00.1</v>
          </cell>
          <cell r="D794" t="str">
            <v>เขาชัยสน</v>
          </cell>
          <cell r="E794">
            <v>2562</v>
          </cell>
          <cell r="F794" t="str">
            <v>หมู่ 8 ตำบลนาปะขอ อำเภอบางแก้ว จังหวัดพัทลุง</v>
          </cell>
          <cell r="G794">
            <v>600000</v>
          </cell>
          <cell r="H794">
            <v>20</v>
          </cell>
          <cell r="J794">
            <v>20</v>
          </cell>
        </row>
        <row r="795">
          <cell r="C795" t="str">
            <v>1Z.61.0236.1.2.2.00.1</v>
          </cell>
          <cell r="D795" t="str">
            <v>ตรัง</v>
          </cell>
          <cell r="E795">
            <v>2561</v>
          </cell>
          <cell r="F795" t="str">
            <v>ซ.โกข้ม ถ.พัทลุง ซ.7 ต.ทับเที่ยง อ.เมือง จ.ตรัง</v>
          </cell>
          <cell r="G795">
            <v>410900</v>
          </cell>
          <cell r="H795">
            <v>20</v>
          </cell>
          <cell r="I795">
            <v>0</v>
          </cell>
          <cell r="J795">
            <v>20</v>
          </cell>
        </row>
        <row r="796">
          <cell r="C796" t="str">
            <v>1Z.61.0232.1.2.2.00.1</v>
          </cell>
          <cell r="D796" t="str">
            <v>ตรัง</v>
          </cell>
          <cell r="E796">
            <v>2561</v>
          </cell>
          <cell r="F796" t="str">
            <v>ซ.ยุพา ถ.ห้วยยอด ต.ทับเที่ยง อ.เมือง จ.ตรัง</v>
          </cell>
          <cell r="G796">
            <v>734600</v>
          </cell>
          <cell r="H796">
            <v>40</v>
          </cell>
          <cell r="I796">
            <v>2</v>
          </cell>
          <cell r="J796">
            <v>38</v>
          </cell>
        </row>
        <row r="797">
          <cell r="C797" t="str">
            <v>1Z.61.0239.1.2.2.00.1</v>
          </cell>
          <cell r="D797" t="str">
            <v>ตรัง</v>
          </cell>
          <cell r="E797">
            <v>2561</v>
          </cell>
          <cell r="F797" t="str">
            <v>หมู่ที่ 2 (บ้านหลังวัดนาเมืองเพชร) ต.นาโต๊ะหมิง อ.เมืองตรัง จ.ตรัง</v>
          </cell>
          <cell r="G797">
            <v>1706800</v>
          </cell>
          <cell r="H797">
            <v>80</v>
          </cell>
          <cell r="I797">
            <v>4</v>
          </cell>
          <cell r="J797">
            <v>76</v>
          </cell>
        </row>
        <row r="798">
          <cell r="C798" t="str">
            <v>1Z.61.0245.1.2.2.00.1</v>
          </cell>
          <cell r="D798" t="str">
            <v>ตรัง</v>
          </cell>
          <cell r="E798">
            <v>2561</v>
          </cell>
          <cell r="F798" t="str">
            <v>หมู่บ้านทอฟ้า ถ.ตรัง-ปะเหลียน ต.ทับเที่ยง อ.เมือง จ.ตรัง</v>
          </cell>
          <cell r="G798">
            <v>2551200</v>
          </cell>
          <cell r="H798">
            <v>100</v>
          </cell>
          <cell r="I798">
            <v>1</v>
          </cell>
          <cell r="J798">
            <v>99</v>
          </cell>
        </row>
        <row r="799">
          <cell r="C799" t="str">
            <v>1Z.62.0396.1.2.2.00.1</v>
          </cell>
          <cell r="D799" t="str">
            <v>ตรัง</v>
          </cell>
          <cell r="E799">
            <v>2562</v>
          </cell>
          <cell r="F799" t="str">
            <v xml:space="preserve">ค่าวางท่อขยายเขตจำหน่ายน้ำ ถนนทุ่งควน – สี่แยกถนนบ้านโพธิ์ ตำบลบ้านโพธิ์ อำเภอเมือง จังหวัดตรัง </v>
          </cell>
          <cell r="G799">
            <v>4018691.59</v>
          </cell>
          <cell r="H799">
            <v>100</v>
          </cell>
          <cell r="I799">
            <v>3</v>
          </cell>
          <cell r="J799">
            <v>97</v>
          </cell>
        </row>
        <row r="800">
          <cell r="C800" t="str">
            <v>1Z.62.0389.1.2.2.00.1</v>
          </cell>
          <cell r="D800" t="str">
            <v>ตรัง</v>
          </cell>
          <cell r="E800">
            <v>2562</v>
          </cell>
          <cell r="F800" t="str">
            <v>ค่าวางท่อขยายเขตจำหน่ายน้ำ สามแยกวัดโคกหล่อ ถึง สี่แยกถนนเลี่ยงเมือง ถนนนาหมื่นราษฎร์ - เกาะปุด ตำบลนาบินหลา อำเภอเมือง จังหวัดตรัง</v>
          </cell>
          <cell r="G800">
            <v>2521341.12</v>
          </cell>
          <cell r="H800">
            <v>80</v>
          </cell>
          <cell r="I800">
            <v>6</v>
          </cell>
          <cell r="J800">
            <v>74</v>
          </cell>
        </row>
        <row r="801">
          <cell r="C801" t="str">
            <v>1Z.59.1606.1.2.2.00.2</v>
          </cell>
          <cell r="D801" t="str">
            <v>นราธิวาส</v>
          </cell>
          <cell r="E801">
            <v>2559</v>
          </cell>
          <cell r="F801" t="str">
            <v>ทางหลวงชนบทหมายเลข 2005 ตอนปากทางบ้านคีรี-สามแยกบ้านยาบี  ต.กะลุวอเหนือ และ ต.กะลุวอ อ.เมือง จ.นราธิวาส</v>
          </cell>
          <cell r="G801">
            <v>3010000</v>
          </cell>
          <cell r="H801">
            <v>360</v>
          </cell>
          <cell r="I801">
            <v>29</v>
          </cell>
          <cell r="J801">
            <v>331</v>
          </cell>
        </row>
        <row r="802">
          <cell r="C802" t="str">
            <v>1Z.59.1614.1.2.2.00.2</v>
          </cell>
          <cell r="D802" t="str">
            <v>นราธิวาส</v>
          </cell>
          <cell r="E802">
            <v>2559</v>
          </cell>
          <cell r="F802" t="str">
            <v>ทางหลวงชนบทหมายเลข 4007 ตอนบ้านบือราเป๊ะ-โคกป่าคา ต.โคกเคียน อ.เมือง จ.นราธิวาส</v>
          </cell>
          <cell r="G802">
            <v>10028000</v>
          </cell>
          <cell r="H802">
            <v>400</v>
          </cell>
          <cell r="I802">
            <v>19</v>
          </cell>
          <cell r="J802">
            <v>381</v>
          </cell>
        </row>
        <row r="803">
          <cell r="C803" t="str">
            <v>1Z.60.1110.1.2.2.00.3</v>
          </cell>
          <cell r="D803" t="str">
            <v>นราธิวาส</v>
          </cell>
          <cell r="E803">
            <v>2560</v>
          </cell>
          <cell r="F803" t="str">
            <v>ถนนนรา-ตากใบ ต.กะลุวอเหนือ อ.เมือง จ.นราธิวาส</v>
          </cell>
          <cell r="G803">
            <v>960000</v>
          </cell>
          <cell r="H803">
            <v>150</v>
          </cell>
          <cell r="I803">
            <v>14</v>
          </cell>
          <cell r="J803">
            <v>136</v>
          </cell>
        </row>
        <row r="804">
          <cell r="C804" t="str">
            <v>1Z.60.0333.1.2.2.00.1</v>
          </cell>
          <cell r="D804" t="str">
            <v>นราธิวาส</v>
          </cell>
          <cell r="E804">
            <v>2560</v>
          </cell>
          <cell r="F804" t="str">
            <v>วางท่อส่งน้ำพร้อมระบบสูบ-จ่ายและขยายเขตจำหน่ายน้ำประปาบริเวณท่าอากาศยานนราธิวาส-ชุมชนบ้านทอน ท่อส่งน้ำ HDPE 315 มม. จำนวน 5,000 เมตร ระบบสูบ-ส่ง (ก่อสร้างสถานีเพิ่มแรงดันน้ำท่าอากาศยานนราธิวาส)ท่อบริการ ถึงบริเวณชุมชนบ้านทอน ตำบลโคกเคียน อำเภอเมืองนราธิวา</v>
          </cell>
          <cell r="G804">
            <v>57948900</v>
          </cell>
          <cell r="I804">
            <v>12</v>
          </cell>
          <cell r="J804">
            <v>-12</v>
          </cell>
        </row>
        <row r="805">
          <cell r="C805" t="str">
            <v>1Z.61.0241.1.2.2.00.1</v>
          </cell>
          <cell r="D805" t="str">
            <v>นราธิวาส</v>
          </cell>
          <cell r="E805">
            <v>2561</v>
          </cell>
          <cell r="F805" t="str">
            <v>ม.3 และ ม.4 ต.ตันหยงลิมอ อ.ระแงะ จ.นราธิวาส</v>
          </cell>
          <cell r="G805">
            <v>6954800</v>
          </cell>
          <cell r="H805">
            <v>250</v>
          </cell>
          <cell r="I805">
            <v>4</v>
          </cell>
          <cell r="J805">
            <v>246</v>
          </cell>
        </row>
        <row r="806">
          <cell r="C806" t="str">
            <v>1Z.59.0819.1.2.2.00.1</v>
          </cell>
          <cell r="D806" t="str">
            <v>นาทวี</v>
          </cell>
          <cell r="E806">
            <v>2559</v>
          </cell>
          <cell r="F806" t="str">
            <v>ม.1 บ้านลำชิง ต.คลองทราย อ.นาทวี จ.สงขลา</v>
          </cell>
          <cell r="G806">
            <v>1120600</v>
          </cell>
          <cell r="H806">
            <v>50</v>
          </cell>
          <cell r="I806">
            <v>25</v>
          </cell>
          <cell r="J806">
            <v>25</v>
          </cell>
        </row>
        <row r="807">
          <cell r="C807" t="str">
            <v>1Z.59.1619.1.2.2.00.2</v>
          </cell>
          <cell r="D807" t="str">
            <v>นาทวี</v>
          </cell>
          <cell r="E807">
            <v>2559</v>
          </cell>
          <cell r="F807" t="str">
            <v>หมู่ที่ 3 บ้านโคกแค ต.ปลักหนู อ.นาทวี จ.สงขลา</v>
          </cell>
          <cell r="G807">
            <v>3560000</v>
          </cell>
          <cell r="H807">
            <v>150</v>
          </cell>
          <cell r="I807">
            <v>57</v>
          </cell>
          <cell r="J807">
            <v>93</v>
          </cell>
        </row>
        <row r="808">
          <cell r="C808" t="str">
            <v>1Z.60.0068.1.2.2.00.1</v>
          </cell>
          <cell r="D808" t="str">
            <v>นาทวี</v>
          </cell>
          <cell r="E808">
            <v>2560</v>
          </cell>
          <cell r="F808" t="str">
            <v>ทางหลวงแผ่นดินหมายเลข 42 (นาทวี-ลำไพ) ตำบลนาทวี อำเภอนาทวี จังหวัดสงขลา</v>
          </cell>
          <cell r="G808">
            <v>580000</v>
          </cell>
          <cell r="H808">
            <v>15</v>
          </cell>
          <cell r="I808">
            <v>1</v>
          </cell>
          <cell r="J808">
            <v>14</v>
          </cell>
        </row>
        <row r="809">
          <cell r="C809" t="str">
            <v>1Z.60.0071.1.2.2.00.1</v>
          </cell>
          <cell r="D809" t="str">
            <v>นาทวี</v>
          </cell>
          <cell r="E809">
            <v>2560</v>
          </cell>
          <cell r="F809" t="str">
            <v>ทางหลวงแผ่นดินหมายเลข 43 (หาดใหญ่-ปัตตานี) ตำบลบ้านนา อำเภอจะนะ จังหวัดสงขลา</v>
          </cell>
          <cell r="G809">
            <v>1800000</v>
          </cell>
          <cell r="H809">
            <v>35</v>
          </cell>
          <cell r="I809">
            <v>7</v>
          </cell>
          <cell r="J809">
            <v>28</v>
          </cell>
        </row>
        <row r="810">
          <cell r="C810" t="str">
            <v>1Z.61.0264.1.2.2.00.1</v>
          </cell>
          <cell r="D810" t="str">
            <v>นาทวี</v>
          </cell>
          <cell r="E810">
            <v>2561</v>
          </cell>
          <cell r="F810" t="str">
            <v>ม.1,2 และ 3 ต.ปลักหนู อ.นาทวี จ.สงขลา</v>
          </cell>
          <cell r="G810">
            <v>4213400</v>
          </cell>
          <cell r="H810">
            <v>200</v>
          </cell>
          <cell r="I810">
            <v>4</v>
          </cell>
          <cell r="J810">
            <v>196</v>
          </cell>
        </row>
        <row r="811">
          <cell r="C811" t="str">
            <v>1Z.62.0382.1.2.2.00.1</v>
          </cell>
          <cell r="D811" t="str">
            <v>นาทวี</v>
          </cell>
          <cell r="E811">
            <v>2562</v>
          </cell>
          <cell r="F811" t="str">
            <v>ถนนประยูรพัฒนา ซอย 6 ตำบลบ้านนา อำเภอจะนะ จังหวัดสงขลา</v>
          </cell>
          <cell r="G811">
            <v>217070.75</v>
          </cell>
          <cell r="H811">
            <v>35</v>
          </cell>
          <cell r="I811">
            <v>1</v>
          </cell>
          <cell r="J811">
            <v>34</v>
          </cell>
        </row>
        <row r="812">
          <cell r="C812" t="str">
            <v>1Z.62.0385.1.2.2.00.1</v>
          </cell>
          <cell r="D812" t="str">
            <v>นาทวี</v>
          </cell>
          <cell r="E812">
            <v>2562</v>
          </cell>
          <cell r="F812" t="str">
            <v>ม.14 ต.นาทวี อ.นาทวี จ.สงขลา</v>
          </cell>
          <cell r="G812">
            <v>339252.34</v>
          </cell>
          <cell r="H812">
            <v>45</v>
          </cell>
          <cell r="I812">
            <v>2</v>
          </cell>
          <cell r="J812">
            <v>43</v>
          </cell>
        </row>
        <row r="813">
          <cell r="C813" t="str">
            <v>1Z.62.0384.1.2.2.00.1</v>
          </cell>
          <cell r="D813" t="str">
            <v>นาทวี</v>
          </cell>
          <cell r="E813">
            <v>2562</v>
          </cell>
          <cell r="F813" t="str">
            <v>ม.14 บ้านวังประชา ต.นาทวี อ.นาทวี จ.สงขลา</v>
          </cell>
          <cell r="G813">
            <v>311214.95</v>
          </cell>
          <cell r="H813">
            <v>40</v>
          </cell>
          <cell r="I813">
            <v>3</v>
          </cell>
          <cell r="J813">
            <v>37</v>
          </cell>
        </row>
        <row r="814">
          <cell r="C814" t="str">
            <v>1Z.62.0388.1.2.2.00.1</v>
          </cell>
          <cell r="D814" t="str">
            <v>นาทวี</v>
          </cell>
          <cell r="E814">
            <v>2562</v>
          </cell>
          <cell r="F814" t="str">
            <v>หมู่ 2 บ้านลำชิง ตำบลคลองทราย อำเภอนาทวี จังหวัดสงขลา</v>
          </cell>
          <cell r="G814">
            <v>1345794.39</v>
          </cell>
          <cell r="H814">
            <v>90</v>
          </cell>
          <cell r="I814">
            <v>10</v>
          </cell>
          <cell r="J814">
            <v>80</v>
          </cell>
        </row>
        <row r="815">
          <cell r="C815" t="str">
            <v>1Z.59.1621.1.2.2.00.2</v>
          </cell>
          <cell r="D815" t="str">
            <v>เบตง</v>
          </cell>
          <cell r="E815">
            <v>2559</v>
          </cell>
          <cell r="F815" t="str">
            <v>ชุมชนบ้านราโมง ม.5 ต.ยะรม อ.เบตง จ.ยะลา</v>
          </cell>
          <cell r="G815">
            <v>7734000</v>
          </cell>
          <cell r="H815">
            <v>200</v>
          </cell>
          <cell r="I815">
            <v>57</v>
          </cell>
          <cell r="J815">
            <v>143</v>
          </cell>
        </row>
        <row r="816">
          <cell r="C816" t="str">
            <v>1Z.61.0383.1.2.2.00.1</v>
          </cell>
          <cell r="D816" t="str">
            <v>เบตง</v>
          </cell>
          <cell r="E816">
            <v>2561</v>
          </cell>
          <cell r="F816" t="str">
            <v>หมู่ที่ 6 ,หมู่ที่ 8 ตำบลยะรม อำเภอเบตง จังหวัดยะลา</v>
          </cell>
          <cell r="G816">
            <v>19800000</v>
          </cell>
          <cell r="H816">
            <v>250</v>
          </cell>
          <cell r="J816">
            <v>250</v>
          </cell>
        </row>
        <row r="817">
          <cell r="C817" t="str">
            <v>1Z.59.2518.1.2.2.00.2</v>
          </cell>
          <cell r="D817" t="str">
            <v>พังลา</v>
          </cell>
          <cell r="E817">
            <v>2559</v>
          </cell>
          <cell r="F817" t="str">
            <v xml:space="preserve">ชุมชนบ้านคลองปอม ม.8 ต.บ้านพรุ อ.หาดใหญ่ จ.สงขลา </v>
          </cell>
          <cell r="G817">
            <v>2879000</v>
          </cell>
          <cell r="H817">
            <v>70</v>
          </cell>
          <cell r="I817">
            <v>27</v>
          </cell>
          <cell r="J817">
            <v>43</v>
          </cell>
        </row>
        <row r="818">
          <cell r="C818" t="str">
            <v>1Z.59.0815.1.2.2.00.1</v>
          </cell>
          <cell r="D818" t="str">
            <v>พังลา</v>
          </cell>
          <cell r="E818">
            <v>2559</v>
          </cell>
          <cell r="F818" t="str">
            <v>บ้านคลองปอมใน ม.8 ต.บ้านพรุ อ.หาดใหญ่ จ.สงขลา</v>
          </cell>
          <cell r="G818">
            <v>1621900</v>
          </cell>
          <cell r="H818">
            <v>100</v>
          </cell>
          <cell r="I818">
            <v>31</v>
          </cell>
          <cell r="J818">
            <v>69</v>
          </cell>
        </row>
        <row r="819">
          <cell r="C819" t="str">
            <v>1Z.59.0818.1.2.2.00.1</v>
          </cell>
          <cell r="D819" t="str">
            <v>พังลา</v>
          </cell>
          <cell r="E819">
            <v>2559</v>
          </cell>
          <cell r="F819" t="str">
            <v>ม.7 บ้านทุ่งปรือ (คลองควาย) ต.พะตง อ.หาดใหญ่ จ.สงขลา</v>
          </cell>
          <cell r="G819">
            <v>2260900</v>
          </cell>
          <cell r="H819">
            <v>100</v>
          </cell>
          <cell r="I819">
            <v>0</v>
          </cell>
          <cell r="J819">
            <v>100</v>
          </cell>
        </row>
        <row r="820">
          <cell r="C820" t="str">
            <v>1Z.61.0230.1.2.2.00.1</v>
          </cell>
          <cell r="D820" t="str">
            <v>พังลา</v>
          </cell>
          <cell r="E820">
            <v>2561</v>
          </cell>
          <cell r="F820" t="str">
            <v>ชุมชนบ้านพรุธานี ม.8 และบ้านพรุธานี ม.5 ต.บ้านพรุ อ.หาดใหญ่ จ.สงขลา</v>
          </cell>
          <cell r="G820">
            <v>740500</v>
          </cell>
          <cell r="H820">
            <v>97</v>
          </cell>
          <cell r="I820">
            <v>8</v>
          </cell>
          <cell r="J820">
            <v>89</v>
          </cell>
        </row>
        <row r="821">
          <cell r="C821" t="str">
            <v>1Z.61.0242.1.2.2.00.1</v>
          </cell>
          <cell r="D821" t="str">
            <v>พังลา</v>
          </cell>
          <cell r="E821">
            <v>2561</v>
          </cell>
          <cell r="F821" t="str">
            <v>ถ.กอบกุลอุทิศ 11 และ 12 ต.พังลา อ.สะเดา จ.สงขลา</v>
          </cell>
          <cell r="G821">
            <v>388100</v>
          </cell>
          <cell r="H821">
            <v>30</v>
          </cell>
          <cell r="I821">
            <v>6</v>
          </cell>
          <cell r="J821">
            <v>24</v>
          </cell>
        </row>
        <row r="822">
          <cell r="C822" t="str">
            <v>1Z.61.0258.1.2.2.00.1</v>
          </cell>
          <cell r="D822" t="str">
            <v>พังลา</v>
          </cell>
          <cell r="E822">
            <v>2561</v>
          </cell>
          <cell r="F822" t="str">
            <v>บ้านทุ่งปรือ ม.7 ต.พะตง อ.หาดใหญ่ จ.สงขลา</v>
          </cell>
          <cell r="G822">
            <v>1549300</v>
          </cell>
          <cell r="H822">
            <v>80</v>
          </cell>
          <cell r="I822">
            <v>5</v>
          </cell>
          <cell r="J822">
            <v>75</v>
          </cell>
        </row>
        <row r="823">
          <cell r="C823" t="str">
            <v>1Z.62.0380.1.2.2.00.1</v>
          </cell>
          <cell r="D823" t="str">
            <v>พังลา</v>
          </cell>
          <cell r="E823">
            <v>2562</v>
          </cell>
          <cell r="F823" t="str">
            <v>ค่าวางท่อขยายเขตจำหน่ายน้ำ ถนนคลองแงะ – นาทวี หมู่ 5 ตำบลพังลา อำเภอสะเดา จังหวัดสงขลา</v>
          </cell>
          <cell r="G823">
            <v>106000</v>
          </cell>
          <cell r="H823">
            <v>10</v>
          </cell>
          <cell r="I823">
            <v>0</v>
          </cell>
          <cell r="J823">
            <v>10</v>
          </cell>
        </row>
        <row r="824">
          <cell r="C824" t="str">
            <v>1Z.62.0381.1.2.2.00.1</v>
          </cell>
          <cell r="D824" t="str">
            <v>พังลา</v>
          </cell>
          <cell r="E824">
            <v>2562</v>
          </cell>
          <cell r="F824" t="str">
            <v>ค่าวางท่อขยายเขตจำหน่ายน้ำ ถนนเทศบาล 31 ซอย 1 (ชุมชนสวนสุขภาพ) ตำบลพะวง อำเภอหาดใหญ่ จังหวัดสงขลา</v>
          </cell>
          <cell r="G824">
            <v>97000</v>
          </cell>
          <cell r="H824">
            <v>8</v>
          </cell>
          <cell r="I824">
            <v>0</v>
          </cell>
          <cell r="J824">
            <v>8</v>
          </cell>
        </row>
        <row r="825">
          <cell r="C825" t="str">
            <v>1Z.62.0392.1.2.2.00.1</v>
          </cell>
          <cell r="D825" t="str">
            <v>พังลา</v>
          </cell>
          <cell r="E825">
            <v>2562</v>
          </cell>
          <cell r="F825" t="str">
            <v>ค่าวางท่อขยายเขตจำหน่ายน้ำ ถนนเทศบาล 49 และถนนเทศบาล 49 ซอย 1 ตำบลพะวง อำเภอหาดใหญ่ จังหวัดสงขลา</v>
          </cell>
          <cell r="G825">
            <v>318691.59000000003</v>
          </cell>
          <cell r="H825">
            <v>10</v>
          </cell>
          <cell r="I825">
            <v>0</v>
          </cell>
          <cell r="J825">
            <v>10</v>
          </cell>
        </row>
        <row r="826">
          <cell r="C826" t="str">
            <v>1Z.62.0398.1.2.2.00.1</v>
          </cell>
          <cell r="D826" t="str">
            <v>พังลา</v>
          </cell>
          <cell r="E826">
            <v>2562</v>
          </cell>
          <cell r="F826" t="str">
            <v xml:space="preserve">ค่าวางท่อขยายเขตจำหน่ายน้ำ หมู่ 3 , 5 ตำบลท่าโพธิ์ อำเภอสะเดา จังหวัดสงขลา </v>
          </cell>
          <cell r="G826">
            <v>8224000</v>
          </cell>
          <cell r="H826">
            <v>300</v>
          </cell>
          <cell r="I826">
            <v>53</v>
          </cell>
          <cell r="J826">
            <v>247</v>
          </cell>
        </row>
        <row r="827">
          <cell r="C827" t="str">
            <v>1Z.59.1593.1.2.2.00.2</v>
          </cell>
          <cell r="D827" t="str">
            <v>พัทลุง</v>
          </cell>
          <cell r="E827">
            <v>2559</v>
          </cell>
          <cell r="F827" t="str">
            <v xml:space="preserve">ม.1 ถนนเขาเจียก-โคกม่วง ต.เขาเจียก อ.เมือง จ.พัทลุง </v>
          </cell>
          <cell r="G827">
            <v>1200000</v>
          </cell>
          <cell r="H827">
            <v>90</v>
          </cell>
          <cell r="I827">
            <v>15</v>
          </cell>
          <cell r="J827">
            <v>75</v>
          </cell>
        </row>
        <row r="828">
          <cell r="C828" t="str">
            <v>1Z.59.1596.1.2.2.00.2</v>
          </cell>
          <cell r="D828" t="str">
            <v>พัทลุง</v>
          </cell>
          <cell r="E828">
            <v>2559</v>
          </cell>
          <cell r="F828" t="str">
            <v>ม.2, 5 และ ม.7 ถนนพัทลุง-ควนขนุน ต.ปรางหมู่ อ.เมือง จ.พัทลุง</v>
          </cell>
          <cell r="G828">
            <v>3480000</v>
          </cell>
          <cell r="H828">
            <v>200</v>
          </cell>
          <cell r="I828">
            <v>14</v>
          </cell>
          <cell r="J828">
            <v>186</v>
          </cell>
        </row>
        <row r="829">
          <cell r="C829" t="str">
            <v>1Z.59.1597.1.2.2.00.2</v>
          </cell>
          <cell r="D829" t="str">
            <v>พัทลุง</v>
          </cell>
          <cell r="E829">
            <v>2559</v>
          </cell>
          <cell r="F829" t="str">
            <v>ม.8 ถ.อภัยบริรักษ์ ซ.20 ต.ควนมะพร้าว อ.เมือง จ.พัทลุง</v>
          </cell>
          <cell r="G829">
            <v>250000</v>
          </cell>
          <cell r="H829">
            <v>14</v>
          </cell>
          <cell r="I829">
            <v>6</v>
          </cell>
          <cell r="J829">
            <v>8</v>
          </cell>
        </row>
        <row r="830">
          <cell r="C830" t="str">
            <v>1Z.60.0069.1.2.2.00.1</v>
          </cell>
          <cell r="D830" t="str">
            <v>พัทลุง</v>
          </cell>
          <cell r="E830">
            <v>2560</v>
          </cell>
          <cell r="F830" t="str">
            <v>หมู่ 10 ถ.เฉลิมพระเกียรติ ตำบลเขาเจียก อำเภอเมือง จังหวัดพัทลุง</v>
          </cell>
          <cell r="G830">
            <v>1100000</v>
          </cell>
          <cell r="H830">
            <v>25</v>
          </cell>
          <cell r="I830">
            <v>2</v>
          </cell>
          <cell r="J830">
            <v>23</v>
          </cell>
        </row>
        <row r="831">
          <cell r="C831" t="str">
            <v>1Z.61.0267.1.2.2.00.1</v>
          </cell>
          <cell r="D831" t="str">
            <v>พัทลุง</v>
          </cell>
          <cell r="E831">
            <v>2561</v>
          </cell>
          <cell r="F831" t="str">
            <v>ถ.เพชรเกษม ช่วงแยกบายพาส-สามแยกโคกกอก ต.ท่ามิหรา อ.เมือง จ.พัทลุง</v>
          </cell>
          <cell r="G831">
            <v>861300</v>
          </cell>
          <cell r="H831">
            <v>22</v>
          </cell>
          <cell r="I831">
            <v>1</v>
          </cell>
          <cell r="J831">
            <v>21</v>
          </cell>
        </row>
        <row r="832">
          <cell r="C832" t="str">
            <v>1Z.61.0266.1.2.2.00.1</v>
          </cell>
          <cell r="D832" t="str">
            <v>พัทลุง</v>
          </cell>
          <cell r="E832">
            <v>2561</v>
          </cell>
          <cell r="F832" t="str">
            <v>ม.1 ต.นาท่อม อ.เมือง จ.พัทลุง</v>
          </cell>
          <cell r="G832">
            <v>594000</v>
          </cell>
          <cell r="H832">
            <v>16</v>
          </cell>
          <cell r="I832">
            <v>0</v>
          </cell>
          <cell r="J832">
            <v>16</v>
          </cell>
        </row>
        <row r="833">
          <cell r="C833" t="str">
            <v>1Z.62.0387.1.2.2.00.1</v>
          </cell>
          <cell r="D833" t="str">
            <v>พัทลุง</v>
          </cell>
          <cell r="E833">
            <v>2562</v>
          </cell>
          <cell r="F833" t="str">
            <v>หมู่ 2 ถนนเพชรเกษม และใกล้เคียง ตำบลท่ามิหรำ อำเภอเมือง จังหวัดพัทลุง</v>
          </cell>
          <cell r="G833">
            <v>4000000</v>
          </cell>
          <cell r="H833">
            <v>100</v>
          </cell>
          <cell r="J833">
            <v>100</v>
          </cell>
        </row>
        <row r="834">
          <cell r="C834" t="str">
            <v>1Z.62.0377.1.2.2.00.1</v>
          </cell>
          <cell r="D834" t="str">
            <v>พัทลุง</v>
          </cell>
          <cell r="E834">
            <v>2562</v>
          </cell>
          <cell r="F834" t="str">
            <v>หมู่ 6 บ้านนอกทุ่ง ซอย 5 และ หมู่ 7, 8 ตำบลลำปำ อำเภอเมือง จังหวัดพัทลุง</v>
          </cell>
          <cell r="G834">
            <v>1580000</v>
          </cell>
          <cell r="H834">
            <v>70</v>
          </cell>
          <cell r="J834">
            <v>70</v>
          </cell>
        </row>
        <row r="835">
          <cell r="C835" t="str">
            <v>1Z.59.0816.1.2.2.00.1</v>
          </cell>
          <cell r="D835" t="str">
            <v>ยะหา</v>
          </cell>
          <cell r="E835">
            <v>2559</v>
          </cell>
          <cell r="F835" t="str">
            <v>ซอยปูซูยาแต - ซอยตาโม ม.4 ต.ยะหา อ.ยะหา จ.ยะลา</v>
          </cell>
          <cell r="G835">
            <v>765700</v>
          </cell>
          <cell r="H835">
            <v>60</v>
          </cell>
          <cell r="I835">
            <v>12</v>
          </cell>
          <cell r="J835">
            <v>48</v>
          </cell>
        </row>
        <row r="836">
          <cell r="C836" t="str">
            <v>1Z.61.0378.1.2.2.00.1</v>
          </cell>
          <cell r="D836" t="str">
            <v>ยะหา</v>
          </cell>
          <cell r="E836">
            <v>2561</v>
          </cell>
          <cell r="F836" t="str">
            <v>โครงการก่อสร้างถังเก็บน้ำสะอาด คสล. บนดิน ขนาด 500 ลบ.ม. บริเวณโรงเรียนยะหาศิรยานุกูล ถนนยะหา-ตาชี ตำบลยะหา อำเภอยะหา จังหวัดยะลา</v>
          </cell>
          <cell r="G836">
            <v>6281500</v>
          </cell>
          <cell r="H836">
            <v>0</v>
          </cell>
          <cell r="J836">
            <v>0</v>
          </cell>
        </row>
        <row r="837">
          <cell r="C837" t="str">
            <v>1Z.61.0380.1.2.2.00.1</v>
          </cell>
          <cell r="D837" t="str">
            <v>ยะหา</v>
          </cell>
          <cell r="E837">
            <v>2561</v>
          </cell>
          <cell r="F837" t="str">
            <v>ถนนตาดีกา หมู่ที่ 2 ต.ยะหา อ.ยะหา จ.ยะลา</v>
          </cell>
          <cell r="G837">
            <v>1178700</v>
          </cell>
          <cell r="H837">
            <v>50</v>
          </cell>
          <cell r="I837">
            <v>1</v>
          </cell>
          <cell r="J837">
            <v>49</v>
          </cell>
        </row>
        <row r="838">
          <cell r="C838" t="str">
            <v>1Z.61.0379.1.2.2.00.1</v>
          </cell>
          <cell r="D838" t="str">
            <v>ยะหา</v>
          </cell>
          <cell r="E838">
            <v>2561</v>
          </cell>
          <cell r="F838" t="str">
            <v>ถนนบายพาส ตำบลโกตาบารู อำเภอรามัน จังหวัดยะลา</v>
          </cell>
          <cell r="G838">
            <v>1301300</v>
          </cell>
          <cell r="H838">
            <v>15</v>
          </cell>
          <cell r="J838">
            <v>15</v>
          </cell>
        </row>
        <row r="839">
          <cell r="C839" t="str">
            <v>1Z.61.0381.1.2.2.00.1</v>
          </cell>
          <cell r="D839" t="str">
            <v>ยะหา</v>
          </cell>
          <cell r="E839">
            <v>2561</v>
          </cell>
          <cell r="F839" t="str">
            <v>บ้านลีมาปูโร๊ะ ตำบลบาโงยซิแน อำเภอยะหา จังหวัดยะลา</v>
          </cell>
          <cell r="G839">
            <v>13810500</v>
          </cell>
          <cell r="H839">
            <v>350</v>
          </cell>
          <cell r="J839">
            <v>350</v>
          </cell>
        </row>
        <row r="840">
          <cell r="C840" t="str">
            <v>1Z.59.1615.1.2.2.00.2</v>
          </cell>
          <cell r="D840" t="str">
            <v>ย่านตาขาว</v>
          </cell>
          <cell r="E840">
            <v>2559</v>
          </cell>
          <cell r="F840" t="str">
            <v xml:space="preserve">ถนนโรงเรียนสว่างราษฎร์ หมู่ที่ 1 ตำบลย่านตาขาว อำเภอย่านตาขาว จังหวัดตรัง </v>
          </cell>
          <cell r="G840">
            <v>1170000</v>
          </cell>
          <cell r="H840">
            <v>60</v>
          </cell>
          <cell r="I840">
            <v>2</v>
          </cell>
          <cell r="J840">
            <v>58</v>
          </cell>
        </row>
        <row r="841">
          <cell r="C841" t="str">
            <v>1Z.59.0821.1.2.2.00.1</v>
          </cell>
          <cell r="D841" t="str">
            <v>ย่านตาขาว</v>
          </cell>
          <cell r="E841">
            <v>2559</v>
          </cell>
          <cell r="F841" t="str">
            <v>ม.6 ต.สุโสะ อ.ปะเหลียน จ.ตรัง</v>
          </cell>
          <cell r="G841">
            <v>2536100</v>
          </cell>
          <cell r="H841">
            <v>53</v>
          </cell>
          <cell r="I841">
            <v>18</v>
          </cell>
          <cell r="J841">
            <v>35</v>
          </cell>
        </row>
        <row r="842">
          <cell r="C842" t="str">
            <v>1Z.59.1611.1.2.2.00.2</v>
          </cell>
          <cell r="D842" t="str">
            <v>ย่านตาขาว</v>
          </cell>
          <cell r="E842">
            <v>2559</v>
          </cell>
          <cell r="F842" t="str">
            <v>หมู่ที่ 4  ถนนบ้านท่าคลอง ตำบลสุโสะ อำเภอปะเหลียน จังหวัดตรัง</v>
          </cell>
          <cell r="G842">
            <v>1461000</v>
          </cell>
          <cell r="H842">
            <v>80</v>
          </cell>
          <cell r="I842">
            <v>8</v>
          </cell>
          <cell r="J842">
            <v>72</v>
          </cell>
        </row>
        <row r="843">
          <cell r="C843" t="str">
            <v>1Z.61.0227.1.2.2.00.1</v>
          </cell>
          <cell r="D843" t="str">
            <v>ย่านตาขาว</v>
          </cell>
          <cell r="E843">
            <v>2561</v>
          </cell>
          <cell r="F843" t="str">
            <v>ม.11 ถ.บ้านท่านา ต.บ้านนา อ.ปะเหลียน จ.ตรัง</v>
          </cell>
          <cell r="G843">
            <v>71300</v>
          </cell>
          <cell r="H843">
            <v>10</v>
          </cell>
          <cell r="I843">
            <v>1</v>
          </cell>
          <cell r="J843">
            <v>9</v>
          </cell>
        </row>
        <row r="844">
          <cell r="C844" t="str">
            <v>1Z.60.0072.1.2.2.00.1</v>
          </cell>
          <cell r="D844" t="str">
            <v>ระโนด</v>
          </cell>
          <cell r="E844">
            <v>2560</v>
          </cell>
          <cell r="F844" t="str">
            <v>ถ.ราษฏร์บำรุง ตำบลระโนด อำเภอระโนด จังหวัดสงขลา</v>
          </cell>
          <cell r="G844">
            <v>200000</v>
          </cell>
          <cell r="H844">
            <v>15</v>
          </cell>
          <cell r="I844">
            <v>1</v>
          </cell>
          <cell r="J844">
            <v>14</v>
          </cell>
        </row>
        <row r="845">
          <cell r="C845" t="str">
            <v>1Z.59.1623.1.2.2.00.2</v>
          </cell>
          <cell r="D845" t="str">
            <v>รือเสาะ</v>
          </cell>
          <cell r="E845">
            <v>2559</v>
          </cell>
          <cell r="F845" t="str">
            <v>ถ.รือเสาะสนองกิจ (หน้า กปภ.สาขารือเสาะ) ต.รือเสาะ อ.รือเสาะ จ.นราธิวาส</v>
          </cell>
          <cell r="G845">
            <v>1101000</v>
          </cell>
          <cell r="H845">
            <v>35</v>
          </cell>
          <cell r="I845">
            <v>13</v>
          </cell>
          <cell r="J845">
            <v>22</v>
          </cell>
        </row>
        <row r="846">
          <cell r="C846" t="str">
            <v>1Z.59.0823.1.2.2.00.1</v>
          </cell>
          <cell r="D846" t="str">
            <v>รือเสาะ</v>
          </cell>
          <cell r="E846">
            <v>2559</v>
          </cell>
          <cell r="F846" t="str">
            <v>ถนนกรมรังสรรค์ (หน้า รพ. อ.ศรีสาคร) ต.ซากอ อ.ศรีสาคร จ.นราธิวาส</v>
          </cell>
          <cell r="G846">
            <v>593700</v>
          </cell>
          <cell r="H846">
            <v>50</v>
          </cell>
          <cell r="I846">
            <v>8</v>
          </cell>
          <cell r="J846">
            <v>42</v>
          </cell>
        </row>
        <row r="847">
          <cell r="C847" t="str">
            <v>1Z.59.0824.1.2.2.00.1</v>
          </cell>
          <cell r="D847" t="str">
            <v>รือเสาะ</v>
          </cell>
          <cell r="E847">
            <v>2559</v>
          </cell>
          <cell r="F847" t="str">
            <v>ถนนบาเละ ต.รือเสาะ อ.รือเสาะ จ.นราธิวาส</v>
          </cell>
          <cell r="G847">
            <v>375500</v>
          </cell>
          <cell r="H847">
            <v>30</v>
          </cell>
          <cell r="I847">
            <v>6</v>
          </cell>
          <cell r="J847">
            <v>24</v>
          </cell>
        </row>
        <row r="848">
          <cell r="C848" t="str">
            <v>1Z.59.1590.1.2.2.00.2</v>
          </cell>
          <cell r="D848" t="str">
            <v>ละงู</v>
          </cell>
          <cell r="E848">
            <v>2559</v>
          </cell>
          <cell r="F848" t="str">
            <v>ซอยบ้านท่าปอหลำ ม.2 ต.ทุ่งหว้า อ.ทุ่งหว้า จ.สตูล</v>
          </cell>
          <cell r="G848">
            <v>145000</v>
          </cell>
          <cell r="H848">
            <v>10</v>
          </cell>
          <cell r="I848">
            <v>2</v>
          </cell>
          <cell r="J848">
            <v>8</v>
          </cell>
        </row>
        <row r="849">
          <cell r="C849" t="str">
            <v>1Z.59.1616.1.2.2.00.2</v>
          </cell>
          <cell r="D849" t="str">
            <v>ละงู</v>
          </cell>
          <cell r="E849">
            <v>2559</v>
          </cell>
          <cell r="F849" t="str">
            <v>ซอยบ้านยางในดง หมู่ที่ 12 ต.ละงู อ.ละงู จ.สตูล</v>
          </cell>
          <cell r="G849">
            <v>870000</v>
          </cell>
          <cell r="H849">
            <v>45</v>
          </cell>
          <cell r="I849">
            <v>16</v>
          </cell>
          <cell r="J849">
            <v>29</v>
          </cell>
        </row>
        <row r="850">
          <cell r="C850" t="str">
            <v>1Z.61.0234.1.2.2.00.1</v>
          </cell>
          <cell r="D850" t="str">
            <v>ละงู</v>
          </cell>
          <cell r="E850">
            <v>2561</v>
          </cell>
          <cell r="F850" t="str">
            <v>ซ.โคกทราย ม.9 ต.ละงู อ.ละงู จ. สตูล</v>
          </cell>
          <cell r="G850">
            <v>299000</v>
          </cell>
          <cell r="H850">
            <v>25</v>
          </cell>
          <cell r="I850">
            <v>1</v>
          </cell>
          <cell r="J850">
            <v>24</v>
          </cell>
        </row>
        <row r="851">
          <cell r="C851" t="str">
            <v>1Z.61.0257.1.2.2.00.1</v>
          </cell>
          <cell r="D851" t="str">
            <v>ละงู</v>
          </cell>
          <cell r="E851">
            <v>2561</v>
          </cell>
          <cell r="F851" t="str">
            <v>ซ.นาดาหลำ ม.11 ต.ละงู อ.ละงู จ.สตูล</v>
          </cell>
          <cell r="G851">
            <v>148500</v>
          </cell>
          <cell r="H851">
            <v>7</v>
          </cell>
          <cell r="I851">
            <v>0</v>
          </cell>
          <cell r="J851">
            <v>7</v>
          </cell>
        </row>
        <row r="852">
          <cell r="C852" t="str">
            <v>1Z.61.0244.1.2.2.00.1</v>
          </cell>
          <cell r="D852" t="str">
            <v>ละงู</v>
          </cell>
          <cell r="E852">
            <v>2561</v>
          </cell>
          <cell r="F852" t="str">
            <v>ซ.ในเมือง 4,6 และ 7 ถ.บ้านในเมือง ม.12 ต.ละงู อ.ละงู จ.สตูล</v>
          </cell>
          <cell r="G852">
            <v>354400</v>
          </cell>
          <cell r="H852">
            <v>22</v>
          </cell>
          <cell r="I852">
            <v>1</v>
          </cell>
          <cell r="J852">
            <v>21</v>
          </cell>
        </row>
        <row r="853">
          <cell r="C853" t="str">
            <v>1Z.61.0255.1.2.2.00.1</v>
          </cell>
          <cell r="D853" t="str">
            <v>ละงู</v>
          </cell>
          <cell r="E853">
            <v>2561</v>
          </cell>
          <cell r="F853" t="str">
            <v>ซ.พูลทรัพย์ - แหลมควน ถ.บ้านปากปิง ม.10 ต.กำแพง อ.ละงู จ.สตูล</v>
          </cell>
          <cell r="G853">
            <v>118800</v>
          </cell>
          <cell r="H853">
            <v>6</v>
          </cell>
          <cell r="I853">
            <v>0</v>
          </cell>
          <cell r="J853">
            <v>6</v>
          </cell>
        </row>
        <row r="854">
          <cell r="C854" t="str">
            <v>1Z.61.0238.1.2.2.00.1</v>
          </cell>
          <cell r="D854" t="str">
            <v>ละงู</v>
          </cell>
          <cell r="E854">
            <v>2561</v>
          </cell>
          <cell r="F854" t="str">
            <v>ซ.มัสยิดบ้านปากปิง ม.10 ต.กำแพง อ.ละงู จ.สตูล</v>
          </cell>
          <cell r="G854">
            <v>343500</v>
          </cell>
          <cell r="H854">
            <v>26</v>
          </cell>
          <cell r="I854">
            <v>6</v>
          </cell>
          <cell r="J854">
            <v>20</v>
          </cell>
        </row>
        <row r="855">
          <cell r="C855" t="str">
            <v>1Z.61.0253.1.2.2.00.1</v>
          </cell>
          <cell r="D855" t="str">
            <v>ละงู</v>
          </cell>
          <cell r="E855">
            <v>2561</v>
          </cell>
          <cell r="F855" t="str">
            <v>ซ.สมานมิตร ถ.บ้านปากปิง ม. 10 ต.กาแพง อ.ละงู จ.สตูล</v>
          </cell>
          <cell r="G855">
            <v>293000</v>
          </cell>
          <cell r="H855">
            <v>15</v>
          </cell>
          <cell r="I855">
            <v>1</v>
          </cell>
          <cell r="J855">
            <v>14</v>
          </cell>
        </row>
        <row r="856">
          <cell r="C856" t="str">
            <v>1Z.61.0263.1.2.2.00.1</v>
          </cell>
          <cell r="D856" t="str">
            <v>ละงู</v>
          </cell>
          <cell r="E856">
            <v>2561</v>
          </cell>
          <cell r="F856" t="str">
            <v>ซ.หนองคลองควาย ถนน อ.ละงู-บ.บ่อหิน ม.3 ต.เขาขาว อ. ละงู จ.สตูล</v>
          </cell>
          <cell r="G856">
            <v>475200</v>
          </cell>
          <cell r="H856">
            <v>20</v>
          </cell>
          <cell r="I856">
            <v>2</v>
          </cell>
          <cell r="J856">
            <v>18</v>
          </cell>
        </row>
        <row r="857">
          <cell r="C857" t="str">
            <v>1Z.61.0256.1.2.2.00.1</v>
          </cell>
          <cell r="D857" t="str">
            <v>ละงู</v>
          </cell>
          <cell r="E857">
            <v>2561</v>
          </cell>
          <cell r="F857" t="str">
            <v>ถ.บ้านห้วยมะพร้าว ม.11 ต.ละงู อ.ละงู จ.สตูล</v>
          </cell>
          <cell r="G857">
            <v>422700</v>
          </cell>
          <cell r="H857">
            <v>20</v>
          </cell>
          <cell r="I857">
            <v>0</v>
          </cell>
          <cell r="J857">
            <v>20</v>
          </cell>
        </row>
        <row r="858">
          <cell r="C858" t="str">
            <v>1Z.61.0265.1.2.2.00.1</v>
          </cell>
          <cell r="D858" t="str">
            <v>ละงู</v>
          </cell>
          <cell r="E858">
            <v>2561</v>
          </cell>
          <cell r="F858" t="str">
            <v>ถนน อ.ละงู–บ้านปากบารา ม.4 ต.ละงู อ.ละงู จ. สตูล</v>
          </cell>
          <cell r="G858">
            <v>381200</v>
          </cell>
          <cell r="H858">
            <v>15</v>
          </cell>
          <cell r="I858">
            <v>5</v>
          </cell>
          <cell r="J858">
            <v>10</v>
          </cell>
        </row>
        <row r="859">
          <cell r="C859" t="str">
            <v>1Z.62.0386.1.2.2.00.1</v>
          </cell>
          <cell r="D859" t="str">
            <v>ละงู</v>
          </cell>
          <cell r="E859">
            <v>2562</v>
          </cell>
          <cell r="F859" t="str">
            <v>ถนนบ่อหิน ซอย 1 หมู่ 3 ตำบลเขาขาว อำเภอละงู จังหวัดสตูล</v>
          </cell>
          <cell r="G859">
            <v>244000</v>
          </cell>
          <cell r="H859">
            <v>9</v>
          </cell>
          <cell r="J859">
            <v>9</v>
          </cell>
        </row>
        <row r="860">
          <cell r="C860" t="str">
            <v>1Z.59.1604.1.2.2.00.2</v>
          </cell>
          <cell r="D860" t="str">
            <v>สงขลา</v>
          </cell>
          <cell r="E860">
            <v>2559</v>
          </cell>
          <cell r="F860" t="str">
            <v>ถนนสามสิบเมตรจากซอยพรหมประทาน-ซอยมาระเสนา 1 และซอยคอกหมู หมู่ 8 ต.เขารูปช้าง อ.เมือง จ.สงขลา</v>
          </cell>
          <cell r="G860">
            <v>1131000</v>
          </cell>
          <cell r="H860">
            <v>55</v>
          </cell>
          <cell r="I860">
            <v>37</v>
          </cell>
          <cell r="J860">
            <v>18</v>
          </cell>
        </row>
        <row r="861">
          <cell r="C861" t="str">
            <v>1Z.59.1617.1.2.2.00.2</v>
          </cell>
          <cell r="D861" t="str">
            <v>สงขลา</v>
          </cell>
          <cell r="E861">
            <v>2559</v>
          </cell>
          <cell r="F861" t="str">
            <v>ถนนสายควนหิน-บ้านใหม่ จากซอยมุณีสิทธิ์ - อบต.ท่าข้าม และบ้านใหญ่ (บ่อนไก่) ต.ท่าข้าม อ.หาดใหญ่ จ.สงขลา</v>
          </cell>
          <cell r="G861">
            <v>3202000</v>
          </cell>
          <cell r="H861">
            <v>70</v>
          </cell>
          <cell r="I861">
            <v>12</v>
          </cell>
          <cell r="J861">
            <v>58</v>
          </cell>
        </row>
        <row r="862">
          <cell r="C862" t="str">
            <v>1Z.61.0515.1.2.2.00.3</v>
          </cell>
          <cell r="D862" t="str">
            <v>สงขลา</v>
          </cell>
          <cell r="E862">
            <v>2561</v>
          </cell>
          <cell r="F862" t="str">
            <v>ซ. 7 บ้านด่าน ถนนสงขลา-นาทวี ม.5 ต.เกาะแต้ว อ.เมือง จ.สงขลา</v>
          </cell>
          <cell r="G862">
            <v>415000</v>
          </cell>
          <cell r="H862">
            <v>30</v>
          </cell>
          <cell r="J862">
            <v>30</v>
          </cell>
        </row>
        <row r="863">
          <cell r="C863" t="str">
            <v>1Z.61.0504.1.2.2.00.3</v>
          </cell>
          <cell r="D863" t="str">
            <v>สงขลา</v>
          </cell>
          <cell r="E863">
            <v>2561</v>
          </cell>
          <cell r="F863" t="str">
            <v>ซ.ครูยิ้ม ถ.สงขลา-นาทวี 11 ม.6 ต.เขารูปช้าง อ.เมือง จ.สงขลา</v>
          </cell>
          <cell r="G863">
            <v>169000</v>
          </cell>
          <cell r="H863">
            <v>30</v>
          </cell>
          <cell r="J863">
            <v>30</v>
          </cell>
        </row>
        <row r="864">
          <cell r="C864" t="str">
            <v>1Z.61.0506.1.2.2.00.3</v>
          </cell>
          <cell r="D864" t="str">
            <v>สงขลา</v>
          </cell>
          <cell r="E864">
            <v>2561</v>
          </cell>
          <cell r="F864" t="str">
            <v>ซ.สวนตูล 18 ถ.สงขลา-นาทวี ม.5 ต.เขารูปช้าง อ.เมือง จ.สงขลา</v>
          </cell>
          <cell r="G864">
            <v>230000</v>
          </cell>
          <cell r="H864">
            <v>400</v>
          </cell>
          <cell r="J864">
            <v>400</v>
          </cell>
        </row>
        <row r="865">
          <cell r="C865" t="str">
            <v>1Z.61.0507.1.2.2.00.3</v>
          </cell>
          <cell r="D865" t="str">
            <v>สงขลา</v>
          </cell>
          <cell r="E865">
            <v>2561</v>
          </cell>
          <cell r="F865" t="str">
            <v>ซ.แหลมเคียน 1 ถ.สงขลา-นาทวี ม.1 ต.เกาะแต้ว อ.เมือง จ.สงขลา</v>
          </cell>
          <cell r="G865">
            <v>179200</v>
          </cell>
          <cell r="H865">
            <v>320</v>
          </cell>
          <cell r="J865">
            <v>320</v>
          </cell>
        </row>
        <row r="866">
          <cell r="C866" t="str">
            <v>1Z.61.0510.1.2.2.00.3</v>
          </cell>
          <cell r="D866" t="str">
            <v>สงขลา</v>
          </cell>
          <cell r="E866">
            <v>2561</v>
          </cell>
          <cell r="F866" t="str">
            <v>ซอยหมู่ 10 ซ. 1 เกาะแต้ว ถ.สงขลา-นาทวี ม.8 ต.เกาะแต้ว อ.เมือง จ.สงขลา</v>
          </cell>
          <cell r="G866">
            <v>228000</v>
          </cell>
          <cell r="H866">
            <v>30</v>
          </cell>
          <cell r="J866">
            <v>30</v>
          </cell>
        </row>
        <row r="867">
          <cell r="C867" t="str">
            <v>1Z.61.0516.1.2.2.00.3</v>
          </cell>
          <cell r="D867" t="str">
            <v>สงขลา</v>
          </cell>
          <cell r="E867">
            <v>2561</v>
          </cell>
          <cell r="F867" t="str">
            <v>ถ.บางปู ม.8 ต.พะวง อ.เมือง จ.สงขลา</v>
          </cell>
          <cell r="G867">
            <v>371200</v>
          </cell>
          <cell r="H867">
            <v>25</v>
          </cell>
          <cell r="J867">
            <v>25</v>
          </cell>
        </row>
        <row r="868">
          <cell r="C868" t="str">
            <v>1Z.61.0237.1.2.2.00.1</v>
          </cell>
          <cell r="D868" t="str">
            <v>สงขลา</v>
          </cell>
          <cell r="E868">
            <v>2561</v>
          </cell>
          <cell r="F868" t="str">
            <v>ถ.สายควนหิน - ทุ่งหวัง ต.พะวง อ.เมือง จ.สงขลา</v>
          </cell>
          <cell r="G868">
            <v>3762000</v>
          </cell>
          <cell r="H868">
            <v>120</v>
          </cell>
          <cell r="I868">
            <v>48</v>
          </cell>
          <cell r="J868">
            <v>72</v>
          </cell>
        </row>
        <row r="869">
          <cell r="C869" t="str">
            <v>1Z.61.0505.1.2.2.00.3</v>
          </cell>
          <cell r="D869" t="str">
            <v>สงขลา</v>
          </cell>
          <cell r="E869">
            <v>2561</v>
          </cell>
          <cell r="F869" t="str">
            <v>บ้านเขากลอย ม.8 ต.ท่าข้าม อ.หาดใหญ่ จ.สงขลา</v>
          </cell>
          <cell r="G869">
            <v>310800</v>
          </cell>
          <cell r="H869">
            <v>55</v>
          </cell>
          <cell r="J869">
            <v>55</v>
          </cell>
        </row>
        <row r="870">
          <cell r="C870" t="str">
            <v>1Z.61.0508.1.2.2.00.3</v>
          </cell>
          <cell r="D870" t="str">
            <v>สงขลา</v>
          </cell>
          <cell r="E870">
            <v>2561</v>
          </cell>
          <cell r="F870" t="str">
            <v>หมู่บ้านทองมณี - ซ.ลูกพ่อขุน ถ.สามสิบเมตร ต.เขารูปช้าง อ.เมือง จ.สงขลา</v>
          </cell>
          <cell r="G870">
            <v>730000</v>
          </cell>
          <cell r="H870">
            <v>960</v>
          </cell>
          <cell r="J870">
            <v>960</v>
          </cell>
        </row>
        <row r="871">
          <cell r="C871" t="str">
            <v>1Z.62.0403.1.2.2.00.1</v>
          </cell>
          <cell r="D871" t="str">
            <v>สงขลา</v>
          </cell>
          <cell r="E871">
            <v>2562</v>
          </cell>
          <cell r="F871" t="str">
            <v xml:space="preserve">ค่าวางท่อขยายเขตจำหน่ายน้ำ จากซอยพรหมประทาน – แยกหมู่บ้านเปรมสุข ถนนสามสิบเมตร ตำบลเขารูปช้าง อำเภอเมือง จังหวัดสงขลา </v>
          </cell>
          <cell r="G871">
            <v>500000</v>
          </cell>
          <cell r="H871">
            <v>6</v>
          </cell>
          <cell r="I871">
            <v>10</v>
          </cell>
          <cell r="J871">
            <v>-4</v>
          </cell>
          <cell r="K871" t="str">
            <v>CP</v>
          </cell>
        </row>
        <row r="872">
          <cell r="C872" t="str">
            <v>1Z.62.0394.1.2.2.00.1</v>
          </cell>
          <cell r="D872" t="str">
            <v>สงขลา</v>
          </cell>
          <cell r="E872">
            <v>2562</v>
          </cell>
          <cell r="F872" t="str">
            <v xml:space="preserve">ค่าวางท่อขยายเขตจำหน่ายน้ำ ชุมชนเขารูปช้างโซน 2 ตำบลเขารูปช้าง อำเภอเมือง จังหวัดสงขลา </v>
          </cell>
          <cell r="G872">
            <v>426789.72</v>
          </cell>
          <cell r="H872">
            <v>8</v>
          </cell>
          <cell r="I872">
            <v>2</v>
          </cell>
          <cell r="J872">
            <v>6</v>
          </cell>
        </row>
        <row r="873">
          <cell r="C873" t="str">
            <v>1Z.62.0378.1.2.2.00.1</v>
          </cell>
          <cell r="D873" t="str">
            <v>สงขลา</v>
          </cell>
          <cell r="E873">
            <v>2562</v>
          </cell>
          <cell r="F873" t="str">
            <v>ค่าวางท่อขยายเขตจำหน่ายน้ำ ชุมชนเขารูปช้างอิสระ ตำบลเขารูปช้าง อำเภอเมือง จังหวัดสงขลา</v>
          </cell>
          <cell r="G873">
            <v>279000</v>
          </cell>
          <cell r="H873">
            <v>8</v>
          </cell>
          <cell r="I873">
            <v>0</v>
          </cell>
          <cell r="J873">
            <v>8</v>
          </cell>
        </row>
        <row r="874">
          <cell r="C874" t="str">
            <v>1Z.62.0376.1.2.2.00.1</v>
          </cell>
          <cell r="D874" t="str">
            <v>สงขลา</v>
          </cell>
          <cell r="E874">
            <v>2562</v>
          </cell>
          <cell r="F874" t="str">
            <v>ค่าวางท่อขยายเขตจำหน่ายน้ำ ซอย 40 ถนนสงขลา – นาทวี ตำบลเขารูปช้าง อำเภอเมือง จังหวัดสงขลา</v>
          </cell>
          <cell r="G874">
            <v>347000</v>
          </cell>
          <cell r="H874">
            <v>12</v>
          </cell>
          <cell r="I874">
            <v>10</v>
          </cell>
          <cell r="J874">
            <v>2</v>
          </cell>
        </row>
        <row r="875">
          <cell r="C875" t="str">
            <v>1Z.62.0393.1.2.2.00.1</v>
          </cell>
          <cell r="D875" t="str">
            <v>สงขลา</v>
          </cell>
          <cell r="E875">
            <v>2562</v>
          </cell>
          <cell r="F875" t="str">
            <v>ค่าวางท่อขยายเขตจำหน่ายน้ำ หมู่ 3 ตำบลพะวง อำเภอเมือง จังหวัดสงขลา</v>
          </cell>
          <cell r="G875">
            <v>156000</v>
          </cell>
          <cell r="H875">
            <v>2</v>
          </cell>
          <cell r="I875">
            <v>1</v>
          </cell>
          <cell r="J875">
            <v>1</v>
          </cell>
        </row>
        <row r="876">
          <cell r="C876" t="str">
            <v>1Z.59.1613.1.2.2.00.2</v>
          </cell>
          <cell r="D876" t="str">
            <v>สตูล</v>
          </cell>
          <cell r="E876">
            <v>2559</v>
          </cell>
          <cell r="F876" t="str">
            <v>ซ.แขวงการทาง-คอกแพะ ม.4  ต.เกตรี อ.เมืองสตูล จ.สตูล</v>
          </cell>
          <cell r="G876">
            <v>1369000</v>
          </cell>
          <cell r="H876">
            <v>70</v>
          </cell>
          <cell r="I876">
            <v>6</v>
          </cell>
          <cell r="J876">
            <v>64</v>
          </cell>
        </row>
        <row r="877">
          <cell r="C877" t="str">
            <v>1Z.59.1622.1.2.2.00.2</v>
          </cell>
          <cell r="D877" t="str">
            <v>สตูล</v>
          </cell>
          <cell r="E877">
            <v>2559</v>
          </cell>
          <cell r="F877" t="str">
            <v>ซ.ราษฎร์อุทิศ-ซ.สลีมีน ม.1 ต.เกตรี อ.เมืองสตูล จ.สตูล</v>
          </cell>
          <cell r="G877">
            <v>1715000</v>
          </cell>
          <cell r="H877">
            <v>58</v>
          </cell>
          <cell r="I877">
            <v>0</v>
          </cell>
          <cell r="J877">
            <v>58</v>
          </cell>
        </row>
        <row r="878">
          <cell r="C878" t="str">
            <v>1Z.59.1605.1.2.2.00.2</v>
          </cell>
          <cell r="D878" t="str">
            <v>สตูล</v>
          </cell>
          <cell r="E878">
            <v>2559</v>
          </cell>
          <cell r="F878" t="str">
            <v>ซอยทุ่งพญา ม.14 ต.ฉลุง อ.เมืองสตูล จ.สตูล</v>
          </cell>
          <cell r="G878">
            <v>1712900</v>
          </cell>
          <cell r="H878">
            <v>170</v>
          </cell>
          <cell r="I878">
            <v>1</v>
          </cell>
          <cell r="J878">
            <v>169</v>
          </cell>
        </row>
        <row r="879">
          <cell r="C879" t="str">
            <v>1Z.59.1586.1.2.2.00.2</v>
          </cell>
          <cell r="D879" t="str">
            <v>สตูล</v>
          </cell>
          <cell r="E879">
            <v>2559</v>
          </cell>
          <cell r="F879" t="str">
            <v>ถนนคลองขุด ซอย 29 (ซอยทรายทอง) ต.คลองขุด อ.เมือง จ.สตูล</v>
          </cell>
          <cell r="G879">
            <v>1972000</v>
          </cell>
          <cell r="H879">
            <v>60</v>
          </cell>
          <cell r="I879">
            <v>8</v>
          </cell>
          <cell r="J879">
            <v>52</v>
          </cell>
        </row>
        <row r="880">
          <cell r="C880" t="str">
            <v>1Z.59.1620.1.2.2.00.2</v>
          </cell>
          <cell r="D880" t="str">
            <v>สตูล</v>
          </cell>
          <cell r="E880">
            <v>2559</v>
          </cell>
          <cell r="F880" t="str">
            <v>ถนนยนตรการกำธร(406) ม.11 ต.ทุ่งนุ้ย อ.ควนกาหลง จ.สตูล</v>
          </cell>
          <cell r="G880">
            <v>1750000</v>
          </cell>
          <cell r="H880">
            <v>64</v>
          </cell>
          <cell r="I880">
            <v>4</v>
          </cell>
          <cell r="J880">
            <v>60</v>
          </cell>
        </row>
        <row r="881">
          <cell r="C881" t="str">
            <v>1Z.61.0252.1.2.2.00.1</v>
          </cell>
          <cell r="D881" t="str">
            <v>สตูล</v>
          </cell>
          <cell r="E881">
            <v>2561</v>
          </cell>
          <cell r="F881" t="str">
            <v>ซ.โต๊ะยูด๊ะ ม.5 ต.ฉลุง อ.เมือง จ.สตูล</v>
          </cell>
          <cell r="G881">
            <v>994900</v>
          </cell>
          <cell r="H881">
            <v>50</v>
          </cell>
          <cell r="I881">
            <v>2</v>
          </cell>
          <cell r="J881">
            <v>48</v>
          </cell>
        </row>
        <row r="882">
          <cell r="C882" t="str">
            <v>1Z.61.0248.1.2.2.00.1</v>
          </cell>
          <cell r="D882" t="str">
            <v>สตูล</v>
          </cell>
          <cell r="E882">
            <v>2561</v>
          </cell>
          <cell r="F882" t="str">
            <v>ซอยแม่เงาะ ถ.เขาจีน ม.1 ต.คลองขุด อ.เมือง จ.สตูล</v>
          </cell>
          <cell r="G882">
            <v>1049400</v>
          </cell>
          <cell r="H882">
            <v>55</v>
          </cell>
          <cell r="I882">
            <v>8</v>
          </cell>
          <cell r="J882">
            <v>47</v>
          </cell>
        </row>
        <row r="883">
          <cell r="C883" t="str">
            <v>1Z.61.0235.1.2.2.00.1</v>
          </cell>
          <cell r="D883" t="str">
            <v>สตูล</v>
          </cell>
          <cell r="E883">
            <v>2561</v>
          </cell>
          <cell r="F883" t="str">
            <v>เทศบาลเมืองสตูล ต.พิมาน อ.เมือง จ.สตูล</v>
          </cell>
          <cell r="G883">
            <v>1879000</v>
          </cell>
          <cell r="H883">
            <v>140</v>
          </cell>
          <cell r="I883">
            <v>0</v>
          </cell>
          <cell r="J883">
            <v>140</v>
          </cell>
        </row>
        <row r="884">
          <cell r="C884" t="str">
            <v>1Z.59.1601.1.2.2.00.2</v>
          </cell>
          <cell r="D884" t="str">
            <v>สะเดา</v>
          </cell>
          <cell r="E884">
            <v>2559</v>
          </cell>
          <cell r="F884" t="str">
            <v>ชุมชนสำนักขามมิตรสัมพันธ์ หมู่ที่ 1 ต.สำนักขาม อ.สะเดา จ.สงขลา</v>
          </cell>
          <cell r="G884">
            <v>1244000</v>
          </cell>
          <cell r="H884">
            <v>100</v>
          </cell>
          <cell r="I884">
            <v>14</v>
          </cell>
          <cell r="J884">
            <v>86</v>
          </cell>
        </row>
        <row r="885">
          <cell r="C885" t="str">
            <v>1Z.59.1600.1.2.2.00.2</v>
          </cell>
          <cell r="D885" t="str">
            <v>สะเดา</v>
          </cell>
          <cell r="E885">
            <v>2559</v>
          </cell>
          <cell r="F885" t="str">
            <v>บ้านหัวถนน - บ้านยางเกาะ หมู่ที่ 1  ต.ปริก อ.สะเดา จ.สงขลา</v>
          </cell>
          <cell r="G885">
            <v>2297000</v>
          </cell>
          <cell r="H885">
            <v>200</v>
          </cell>
          <cell r="I885">
            <v>59</v>
          </cell>
          <cell r="J885">
            <v>141</v>
          </cell>
        </row>
        <row r="886">
          <cell r="C886" t="str">
            <v>1Z.59.1893.1.2.2.00.2</v>
          </cell>
          <cell r="D886" t="str">
            <v>สะเดา</v>
          </cell>
          <cell r="E886">
            <v>2559</v>
          </cell>
          <cell r="F886" t="str">
            <v>ม.2 และ ม.6 ต.สำนักขาม อ.สะเดา จ.สงขลา</v>
          </cell>
          <cell r="G886">
            <v>5900000</v>
          </cell>
          <cell r="H886">
            <v>400</v>
          </cell>
          <cell r="I886">
            <v>381</v>
          </cell>
          <cell r="J886">
            <v>19</v>
          </cell>
        </row>
        <row r="887">
          <cell r="C887" t="str">
            <v>1Z.59.1618.1.2.2.00.2</v>
          </cell>
          <cell r="D887" t="str">
            <v>สะเดา</v>
          </cell>
          <cell r="E887">
            <v>2559</v>
          </cell>
          <cell r="F887" t="str">
            <v>หมู่ 3 บ้านท่าข่อย ต.ปาดังเบซาร์ อ.สะเดา จ.สงขลา</v>
          </cell>
          <cell r="G887">
            <v>4350000</v>
          </cell>
          <cell r="H887">
            <v>80</v>
          </cell>
          <cell r="I887">
            <v>94</v>
          </cell>
          <cell r="J887">
            <v>-14</v>
          </cell>
          <cell r="K887" t="str">
            <v>CP</v>
          </cell>
        </row>
        <row r="888">
          <cell r="C888" t="str">
            <v>1Z.61.0228.1.2.2.00.1</v>
          </cell>
          <cell r="D888" t="str">
            <v>สะเดา</v>
          </cell>
          <cell r="E888">
            <v>2561</v>
          </cell>
          <cell r="F888" t="str">
            <v>ชุมชนบ้านทุ่ง ถ.ยี่ขุนอุทิศ ต.สะเดา อ.สะเดา จ.สงขลา</v>
          </cell>
          <cell r="G888">
            <v>1087000</v>
          </cell>
          <cell r="H888">
            <v>30</v>
          </cell>
          <cell r="I888">
            <v>8</v>
          </cell>
          <cell r="J888">
            <v>22</v>
          </cell>
        </row>
        <row r="889">
          <cell r="C889" t="str">
            <v>1Z.61.0254.1.2.2.00.1</v>
          </cell>
          <cell r="D889" t="str">
            <v>สะเดา</v>
          </cell>
          <cell r="E889">
            <v>2561</v>
          </cell>
          <cell r="F889" t="str">
            <v>ถ.เขารูปช้าง ต.ปาดังเบซาร์ อ.สะเดา จ.สงขลา</v>
          </cell>
          <cell r="G889">
            <v>831600</v>
          </cell>
          <cell r="H889">
            <v>15</v>
          </cell>
          <cell r="I889">
            <v>5</v>
          </cell>
          <cell r="J889">
            <v>10</v>
          </cell>
        </row>
        <row r="890">
          <cell r="C890" t="str">
            <v>1Z.59.0825.1.2.2.00.1</v>
          </cell>
          <cell r="D890" t="str">
            <v>สายบุรี</v>
          </cell>
          <cell r="E890">
            <v>2559</v>
          </cell>
          <cell r="F890" t="str">
            <v>ชุมชนบ้านมะนังดาลำ ต.มะนังดาลำ อ.สายบุรี จ.ปัตตานี</v>
          </cell>
          <cell r="G890">
            <v>3932000</v>
          </cell>
          <cell r="H890">
            <v>200</v>
          </cell>
          <cell r="I890">
            <v>33</v>
          </cell>
          <cell r="J890">
            <v>167</v>
          </cell>
        </row>
        <row r="891">
          <cell r="C891" t="str">
            <v>1Z.61.0260.1.2.2.00.1</v>
          </cell>
          <cell r="D891" t="str">
            <v>สายบุรี</v>
          </cell>
          <cell r="E891">
            <v>2561</v>
          </cell>
          <cell r="F891" t="str">
            <v>ถ.ลูกเสือ- ถ.กะลาพอ ซ.4 ต.ตะลุบัน อ.สายบุรี จ.ปัตตานี</v>
          </cell>
          <cell r="G891">
            <v>234700</v>
          </cell>
          <cell r="H891">
            <v>50</v>
          </cell>
          <cell r="I891">
            <v>0</v>
          </cell>
          <cell r="J891">
            <v>50</v>
          </cell>
        </row>
        <row r="892">
          <cell r="C892" t="str">
            <v>1Z.62.0395.1.2.2.00.1</v>
          </cell>
          <cell r="D892" t="str">
            <v>สายบุรี</v>
          </cell>
          <cell r="E892">
            <v>2562</v>
          </cell>
          <cell r="F892" t="str">
            <v>หมู่ 1 ตำบลมะนังดาลำ อำเภอสายบุรี จังหวัดปัตตานี</v>
          </cell>
          <cell r="G892">
            <v>1200000</v>
          </cell>
          <cell r="H892">
            <v>50</v>
          </cell>
          <cell r="J892">
            <v>50</v>
          </cell>
        </row>
        <row r="893">
          <cell r="C893" t="str">
            <v>1Z.59.1610.1.2.2.00.2</v>
          </cell>
          <cell r="D893" t="str">
            <v>สุไหงโก-ลก</v>
          </cell>
          <cell r="E893">
            <v>2559</v>
          </cell>
          <cell r="F893" t="str">
            <v>ถ.ปาทานอุทิศ 1 ม.6 ต.ปาเสมัส อ.สุไหงโก-ลก จ.นราธิวาส</v>
          </cell>
          <cell r="G893">
            <v>2900000</v>
          </cell>
          <cell r="H893">
            <v>140</v>
          </cell>
          <cell r="I893">
            <v>21</v>
          </cell>
          <cell r="J893">
            <v>119</v>
          </cell>
        </row>
        <row r="894">
          <cell r="C894" t="str">
            <v>1Z.59.1608.1.2.2.00.2</v>
          </cell>
          <cell r="D894" t="str">
            <v>สุไหงโก-ลก</v>
          </cell>
          <cell r="E894">
            <v>2559</v>
          </cell>
          <cell r="F894" t="str">
            <v>หมู่ที่ 3, 4 และ 6  ต.พร่อน อ.ตากใบ จ.นราธิวาส</v>
          </cell>
          <cell r="G894">
            <v>2000000</v>
          </cell>
          <cell r="H894">
            <v>120</v>
          </cell>
          <cell r="I894">
            <v>59</v>
          </cell>
          <cell r="J894">
            <v>61</v>
          </cell>
        </row>
        <row r="895">
          <cell r="C895" t="str">
            <v>1Z.59.0814.1.2.2.00.1</v>
          </cell>
          <cell r="D895" t="str">
            <v>ห้วยยอด</v>
          </cell>
          <cell r="E895">
            <v>2559</v>
          </cell>
          <cell r="F895" t="str">
            <v>ม.2 และ ม.7 ต.ห้วยนาง อ.ห้วยยอด จ.ตรัง</v>
          </cell>
          <cell r="G895">
            <v>3440500</v>
          </cell>
          <cell r="H895">
            <v>140</v>
          </cell>
          <cell r="I895">
            <v>2</v>
          </cell>
          <cell r="J895">
            <v>138</v>
          </cell>
        </row>
        <row r="896">
          <cell r="C896" t="str">
            <v>1Z.59.1607.1.2.2.00.2</v>
          </cell>
          <cell r="D896" t="str">
            <v>ห้วยยอด</v>
          </cell>
          <cell r="E896">
            <v>2559</v>
          </cell>
          <cell r="F896" t="str">
            <v>ม.3 ถ.เทศารัษฏา ทางเข้าโรงโม่หินศรีพุธ ต.เขาขาว อ.ห้วยยอด จ.ตรัง</v>
          </cell>
          <cell r="G896">
            <v>702900</v>
          </cell>
          <cell r="H896">
            <v>55</v>
          </cell>
          <cell r="I896">
            <v>10</v>
          </cell>
          <cell r="J896">
            <v>45</v>
          </cell>
        </row>
        <row r="897">
          <cell r="C897" t="str">
            <v>1Z.61.0247.1.2.2.00.1</v>
          </cell>
          <cell r="D897" t="str">
            <v>ห้วยยอด</v>
          </cell>
          <cell r="E897">
            <v>2561</v>
          </cell>
          <cell r="F897" t="str">
            <v>ม.2 ถ.สายบ้านนาหลังเขา-คอกแขก ต.เขาปูน อ.ห้วยยอด จ.ตรัง</v>
          </cell>
          <cell r="G897">
            <v>207900</v>
          </cell>
          <cell r="H897">
            <v>10</v>
          </cell>
          <cell r="I897">
            <v>0</v>
          </cell>
          <cell r="J897">
            <v>10</v>
          </cell>
        </row>
        <row r="898">
          <cell r="C898" t="str">
            <v>1Z.59.1895.1.2.2.00.2</v>
          </cell>
          <cell r="D898" t="str">
            <v>หาดใหญ่</v>
          </cell>
          <cell r="E898">
            <v>2559</v>
          </cell>
          <cell r="F898" t="str">
            <v>ซอยปฏิพัทธ์ และถนนเพชรเกษม ซอย 43 ตำบลหาดใหญ่ และตำบลควนลัง อำเภอหาดใหญ่ จังหวัดสงขลา</v>
          </cell>
          <cell r="G898">
            <v>5795600</v>
          </cell>
          <cell r="H898">
            <v>110</v>
          </cell>
          <cell r="I898">
            <v>26</v>
          </cell>
          <cell r="J898">
            <v>84</v>
          </cell>
        </row>
        <row r="899">
          <cell r="C899" t="str">
            <v>1Z.59.1609.1.2.2.00.2</v>
          </cell>
          <cell r="D899" t="str">
            <v>หาดใหญ่</v>
          </cell>
          <cell r="E899">
            <v>2559</v>
          </cell>
          <cell r="F899" t="str">
            <v>ถนนบางศาลาสามัคคี  ตำบลทุ่งลาน  อำเภอคลองหอยโข่ง จังหวัดสงขลา</v>
          </cell>
          <cell r="G899">
            <v>4493600</v>
          </cell>
          <cell r="H899">
            <v>153</v>
          </cell>
          <cell r="I899">
            <v>122</v>
          </cell>
          <cell r="J899">
            <v>31</v>
          </cell>
        </row>
        <row r="900">
          <cell r="C900" t="str">
            <v>1Z.59.1588.1.2.2.00.2</v>
          </cell>
          <cell r="D900" t="str">
            <v>หาดใหญ่</v>
          </cell>
          <cell r="E900">
            <v>2559</v>
          </cell>
          <cell r="F900" t="str">
            <v>ม.4 และม.6 ต.ควนลัง อ.หาดใหญ่ จ.สงขลา</v>
          </cell>
          <cell r="G900">
            <v>3950000</v>
          </cell>
          <cell r="H900">
            <v>150</v>
          </cell>
          <cell r="I900">
            <v>202</v>
          </cell>
          <cell r="J900">
            <v>-52</v>
          </cell>
          <cell r="K900" t="str">
            <v>CP</v>
          </cell>
        </row>
        <row r="901">
          <cell r="C901" t="str">
            <v>1Z.59.1587.1.2.2.00.2</v>
          </cell>
          <cell r="D901" t="str">
            <v>หาดใหญ่</v>
          </cell>
          <cell r="E901">
            <v>2559</v>
          </cell>
          <cell r="F901" t="str">
            <v>ม.7 และม.11 ต.ท่าช้าง อ.บางกล่ำ จ.สงขลา</v>
          </cell>
          <cell r="G901">
            <v>3000000</v>
          </cell>
          <cell r="H901">
            <v>120</v>
          </cell>
          <cell r="I901">
            <v>95</v>
          </cell>
          <cell r="J901">
            <v>25</v>
          </cell>
        </row>
        <row r="902">
          <cell r="C902" t="str">
            <v>1Z.59.1603.1.2.2.00.2</v>
          </cell>
          <cell r="D902" t="str">
            <v>หาดใหญ่</v>
          </cell>
          <cell r="E902">
            <v>2559</v>
          </cell>
          <cell r="F902" t="str">
            <v xml:space="preserve">หมู่ 10 ถนนคลองแห - คูเต่า ตำบลคลองแห อำเภอหาดใหญ่ จังหวัดสงขลา </v>
          </cell>
          <cell r="G902">
            <v>3040900</v>
          </cell>
          <cell r="H902">
            <v>230</v>
          </cell>
          <cell r="I902">
            <v>21</v>
          </cell>
          <cell r="J902">
            <v>209</v>
          </cell>
        </row>
        <row r="903">
          <cell r="C903" t="str">
            <v>1Z.60.1004.1.2.2.00.3</v>
          </cell>
          <cell r="D903" t="str">
            <v>หาดใหญ่</v>
          </cell>
          <cell r="E903">
            <v>2560</v>
          </cell>
          <cell r="F903" t="str">
            <v>โครงการธนดล ม.7 ถ.ลพบุรีราเมศวร์ ต.ท่าช้าง อ.บางกล่ำ จ.สงขลา</v>
          </cell>
          <cell r="G903">
            <v>260000</v>
          </cell>
          <cell r="H903">
            <v>50</v>
          </cell>
          <cell r="I903">
            <v>6</v>
          </cell>
          <cell r="J903">
            <v>44</v>
          </cell>
        </row>
        <row r="904">
          <cell r="C904" t="str">
            <v>1Z.61.0513.1.2.2.00.3</v>
          </cell>
          <cell r="D904" t="str">
            <v>หาดใหญ่</v>
          </cell>
          <cell r="E904">
            <v>2561</v>
          </cell>
          <cell r="F904" t="str">
            <v>ซ.วนาสุข และ ซ.มนต์ภัทรา ถ.ปุณณกัณฑ์ ต.ทุ่งใหญ่ อ.หาดใหญ่ จ.สงขลา</v>
          </cell>
          <cell r="G904">
            <v>740000</v>
          </cell>
          <cell r="H904">
            <v>60</v>
          </cell>
          <cell r="J904">
            <v>60</v>
          </cell>
        </row>
        <row r="905">
          <cell r="C905" t="str">
            <v>1Z.61.0517.1.2.2.00.3</v>
          </cell>
          <cell r="D905" t="str">
            <v>หาดใหญ่</v>
          </cell>
          <cell r="E905">
            <v>2561</v>
          </cell>
          <cell r="F905" t="str">
            <v>ถ.ชูพันธ์ ต.ควนลัง อ.หาดใหญ่ จ.สงขลา</v>
          </cell>
          <cell r="G905">
            <v>500000</v>
          </cell>
          <cell r="H905">
            <v>30</v>
          </cell>
          <cell r="J905">
            <v>30</v>
          </cell>
        </row>
        <row r="906">
          <cell r="C906" t="str">
            <v>1Z.61.0500.1.2.2.00.3</v>
          </cell>
          <cell r="D906" t="str">
            <v>หาดใหญ่</v>
          </cell>
          <cell r="E906">
            <v>2561</v>
          </cell>
          <cell r="F906" t="str">
            <v>ถ.โป๊ะหมอร่วมใจ 1 และ ถ.ร่วมใจ 2 บ้านพรุ ต.บ้านพรุ อ.หาดใหญ่ จ.สงขลา</v>
          </cell>
          <cell r="G906">
            <v>390000</v>
          </cell>
          <cell r="H906">
            <v>90</v>
          </cell>
          <cell r="J906">
            <v>90</v>
          </cell>
        </row>
        <row r="907">
          <cell r="C907" t="str">
            <v>1Z.61.0502.1.2.2.00.3</v>
          </cell>
          <cell r="D907" t="str">
            <v>หาดใหญ่</v>
          </cell>
          <cell r="E907">
            <v>2561</v>
          </cell>
          <cell r="F907" t="str">
            <v>ถ.มัสยิด ต.บ้านพรุ อ.หาดใหญ่ จ.สงขลา</v>
          </cell>
          <cell r="G907">
            <v>585000</v>
          </cell>
          <cell r="H907">
            <v>80</v>
          </cell>
          <cell r="J907">
            <v>80</v>
          </cell>
        </row>
        <row r="908">
          <cell r="C908" t="str">
            <v>1Z.61.0503.1.2.2.00.3</v>
          </cell>
          <cell r="D908" t="str">
            <v>หาดใหญ่</v>
          </cell>
          <cell r="E908">
            <v>2561</v>
          </cell>
          <cell r="F908" t="str">
            <v>ถ.วัดเกาะ - เนินขุมทอง ต.ควนลัง อ.หาดใหญ่ จ.สงขลา</v>
          </cell>
          <cell r="G908">
            <v>250000</v>
          </cell>
          <cell r="H908">
            <v>30</v>
          </cell>
          <cell r="J908">
            <v>30</v>
          </cell>
        </row>
        <row r="909">
          <cell r="C909" t="str">
            <v>1Z.61.0509.1.2.2.00.3</v>
          </cell>
          <cell r="D909" t="str">
            <v>หาดใหญ่</v>
          </cell>
          <cell r="E909">
            <v>2561</v>
          </cell>
          <cell r="F909" t="str">
            <v>ถนนปกครองพัฒนา 1 และ หมู่บ้านสวนประกายกานท์ ต.ควนลัง อ.หาดใหญ่ จ.สงขลา</v>
          </cell>
          <cell r="G909">
            <v>650000</v>
          </cell>
          <cell r="H909">
            <v>65</v>
          </cell>
          <cell r="J909">
            <v>65</v>
          </cell>
        </row>
        <row r="910">
          <cell r="C910" t="str">
            <v>1Z.62.0379.1.2.2.00.1</v>
          </cell>
          <cell r="D910" t="str">
            <v>หาดใหญ่</v>
          </cell>
          <cell r="E910">
            <v>2562</v>
          </cell>
          <cell r="F910" t="str">
            <v>ค่าวางท่อขยายเขตจำหน่ายน้ำ ทางหลวงแผ่นดินหมายเลข 414 ถนนลพบุรีราเมศวร์ ตำบลท่าช้าง อำเภอหาดใหญ่ จังหวัดสงขลา</v>
          </cell>
          <cell r="G910">
            <v>3600000</v>
          </cell>
          <cell r="H910">
            <v>100</v>
          </cell>
          <cell r="J910">
            <v>100</v>
          </cell>
        </row>
        <row r="911">
          <cell r="C911" t="str">
            <v>1Z.62.0401.1.2.2.00.1</v>
          </cell>
          <cell r="D911" t="str">
            <v>หาดใหญ่</v>
          </cell>
          <cell r="E911">
            <v>2562</v>
          </cell>
          <cell r="F911" t="str">
            <v>ค่าวางท่อขยายเขตจำหน่ายน้ำ หมู่ 2 ถนนสนามบิน ตำบลควนลัง อำเภอหาดใหญ่ จังหวัดสงขลา และ หมู่ 12 ตำบลท่าช้าง อำเภอบางกล่ำ จังหวัดสงขลา</v>
          </cell>
          <cell r="G911">
            <v>14200000</v>
          </cell>
          <cell r="H911">
            <v>150</v>
          </cell>
          <cell r="J911">
            <v>150</v>
          </cell>
        </row>
        <row r="912">
          <cell r="C912" t="str">
            <v>1Z.62.0383.1.2.2.00.1</v>
          </cell>
          <cell r="D912" t="str">
            <v>หาดใหญ่</v>
          </cell>
          <cell r="E912">
            <v>2562</v>
          </cell>
          <cell r="F912" t="str">
            <v>บริเวณบ้านกลาง หมู่ 5 ตำบลควนลัง อำเภอหาดใหญ่ จังหวัดสงขลา</v>
          </cell>
          <cell r="G912">
            <v>1140000</v>
          </cell>
          <cell r="H912">
            <v>25</v>
          </cell>
          <cell r="J912">
            <v>25</v>
          </cell>
        </row>
        <row r="913">
          <cell r="C913" t="str">
            <v>1Z.59.0679.1.2.2.00.1</v>
          </cell>
          <cell r="D913" t="str">
            <v>กระนวน</v>
          </cell>
          <cell r="E913">
            <v>2559</v>
          </cell>
          <cell r="F913" t="str">
            <v>ทางหลวงกระนวน-ท่าคันโท (ฝั่งขวา) ม.18 ต.หนองโก อ.กระนวน จ.ขอนแก่น</v>
          </cell>
          <cell r="G913">
            <v>479700</v>
          </cell>
          <cell r="H913">
            <v>30</v>
          </cell>
          <cell r="I913">
            <v>68</v>
          </cell>
          <cell r="J913">
            <v>-38</v>
          </cell>
          <cell r="K913" t="str">
            <v>CP</v>
          </cell>
        </row>
        <row r="914">
          <cell r="C914" t="str">
            <v>1Z.59.0651.1.2.2.00.1</v>
          </cell>
          <cell r="D914" t="str">
            <v>กระนวน</v>
          </cell>
          <cell r="E914">
            <v>2559</v>
          </cell>
          <cell r="F914" t="str">
            <v>บ้านหนองโน-วิทยาลัยการอาชีพ ม.19 ต.หนองโน อ.กระนวน จ.ขอนแก่น</v>
          </cell>
          <cell r="G914">
            <v>527800</v>
          </cell>
          <cell r="H914">
            <v>60</v>
          </cell>
          <cell r="I914">
            <v>127</v>
          </cell>
          <cell r="J914">
            <v>-67</v>
          </cell>
          <cell r="K914" t="str">
            <v>CP</v>
          </cell>
        </row>
        <row r="915">
          <cell r="C915" t="str">
            <v>1Z.61.0930.1.2.2.00.1</v>
          </cell>
          <cell r="D915" t="str">
            <v>กระนวน</v>
          </cell>
          <cell r="E915">
            <v>2561</v>
          </cell>
          <cell r="F915" t="str">
            <v>บ้านคำจั่น หมู่ที่ 15, บ้านหนองแวง หมู่ที่ 4 และ หมู่ที่ 17, บ้านโนนแดง หมู่ที่ 3, บ้านเพี้ยฟาน หมู่ที่ 1 และ หมู่ที่ 14, บ้านโนนสวรรค์ หมู่ที่ 10 และ หมู่ที่ 5 ต.บัวเงิน อ.น้ำพอง จ.ขอนแก่น</v>
          </cell>
          <cell r="G915">
            <v>16238300</v>
          </cell>
          <cell r="H915">
            <v>1250</v>
          </cell>
          <cell r="I915">
            <v>0</v>
          </cell>
          <cell r="J915">
            <v>1250</v>
          </cell>
        </row>
        <row r="916">
          <cell r="C916" t="str">
            <v>1Z.62.0440.1.2.2.00.1</v>
          </cell>
          <cell r="D916" t="str">
            <v>กระนวน</v>
          </cell>
          <cell r="E916">
            <v>2562</v>
          </cell>
          <cell r="F916" t="str">
            <v>ชุมชนหลังวัดหนองริวหนัง หมู่ 5 ตำบลลำหนองแสน อำเภอหนองกุงศรี จังหวัดกาฬสินธุ์</v>
          </cell>
          <cell r="G916">
            <v>279000</v>
          </cell>
          <cell r="H916">
            <v>15</v>
          </cell>
          <cell r="I916">
            <v>0</v>
          </cell>
          <cell r="J916">
            <v>15</v>
          </cell>
        </row>
        <row r="917">
          <cell r="C917" t="str">
            <v>1Z.62.0417.1.2.2.00.1</v>
          </cell>
          <cell r="D917" t="str">
            <v>กระนวน</v>
          </cell>
          <cell r="E917">
            <v>2562</v>
          </cell>
          <cell r="F917" t="str">
            <v>บ้านโนนสำลี หมู่ 8 ตำบลชื่นชม อำเภอชื่นชม จังหวัดมหาสารคาม</v>
          </cell>
          <cell r="G917">
            <v>853000</v>
          </cell>
          <cell r="H917">
            <v>70</v>
          </cell>
          <cell r="I917">
            <v>0</v>
          </cell>
          <cell r="J917">
            <v>70</v>
          </cell>
        </row>
        <row r="918">
          <cell r="C918" t="str">
            <v>1Z.59.0683.1.2.2.00.1</v>
          </cell>
          <cell r="D918" t="str">
            <v>กาฬสินธุ์</v>
          </cell>
          <cell r="E918">
            <v>2559</v>
          </cell>
          <cell r="F918" t="str">
            <v>ชุมชนดงปอ (ซอยเกาะแก้ว) ต.กาฬสินธุ์ อ.เมือง จ.กาฬสินธุ์</v>
          </cell>
          <cell r="G918">
            <v>390200</v>
          </cell>
          <cell r="H918">
            <v>5</v>
          </cell>
          <cell r="I918">
            <v>5</v>
          </cell>
          <cell r="J918">
            <v>0</v>
          </cell>
        </row>
        <row r="919">
          <cell r="C919" t="str">
            <v>1Z.59.1861.1.2.2.00.2</v>
          </cell>
          <cell r="D919" t="str">
            <v>กาฬสินธุ์</v>
          </cell>
          <cell r="E919">
            <v>2559</v>
          </cell>
          <cell r="F919" t="str">
            <v>ชุมชนโนนสว่างสามัคคี ม.5 ต.หลักเมือง อ.กมลาไสย จ.กาฬสินธุ์</v>
          </cell>
          <cell r="G919">
            <v>4626000</v>
          </cell>
          <cell r="H919">
            <v>198</v>
          </cell>
          <cell r="I919">
            <v>20</v>
          </cell>
          <cell r="J919">
            <v>178</v>
          </cell>
        </row>
        <row r="920">
          <cell r="C920" t="str">
            <v>1Z.59.0650.1.2.2.00.1</v>
          </cell>
          <cell r="D920" t="str">
            <v>กาฬสินธุ์</v>
          </cell>
          <cell r="E920">
            <v>2559</v>
          </cell>
          <cell r="F920" t="str">
            <v>ถนนถีนานนท์ (หลังตลาดเกษตรฯ) ต.กาฬสินธุ์ อ.เมือง จ.กาฬสินธุ์</v>
          </cell>
          <cell r="G920">
            <v>134600</v>
          </cell>
          <cell r="H920">
            <v>5</v>
          </cell>
          <cell r="I920">
            <v>1</v>
          </cell>
          <cell r="J920">
            <v>4</v>
          </cell>
        </row>
        <row r="921">
          <cell r="C921" t="str">
            <v>1Z.59.1855.1.2.2.00.2</v>
          </cell>
          <cell r="D921" t="str">
            <v>กาฬสินธุ์</v>
          </cell>
          <cell r="E921">
            <v>2559</v>
          </cell>
          <cell r="F921" t="str">
            <v>ถนนบ้านนาบึง ม.8 ต.หนองแปน อ.กมลาไสย จ.กาฬสินธุ์</v>
          </cell>
          <cell r="G921">
            <v>256000</v>
          </cell>
          <cell r="H921">
            <v>40</v>
          </cell>
          <cell r="I921">
            <v>10</v>
          </cell>
          <cell r="J921">
            <v>30</v>
          </cell>
        </row>
        <row r="922">
          <cell r="C922" t="str">
            <v>1Z.59.1865.1.2.2.00.2</v>
          </cell>
          <cell r="D922" t="str">
            <v>กาฬสินธุ์</v>
          </cell>
          <cell r="E922">
            <v>2559</v>
          </cell>
          <cell r="F922" t="str">
            <v>บ้านสงเปือย ม.7 ต.ธัญญา อ.กมลาไสย จ.กาฬสินธุ์</v>
          </cell>
          <cell r="G922">
            <v>2550000</v>
          </cell>
          <cell r="H922">
            <v>107</v>
          </cell>
          <cell r="I922">
            <v>67</v>
          </cell>
          <cell r="J922">
            <v>40</v>
          </cell>
        </row>
        <row r="923">
          <cell r="C923" t="str">
            <v>1Z.60.0036.1.2.2.00.1</v>
          </cell>
          <cell r="D923" t="str">
            <v>กาฬสินธุ์</v>
          </cell>
          <cell r="E923">
            <v>2560</v>
          </cell>
          <cell r="F923" t="str">
            <v>หน้าพิพิธภัณฑ์สิรินธร ตำบลโนนบุรี อำเภอสหัสขันธ์ จังหวัดกาฬสินธุ์</v>
          </cell>
          <cell r="G923">
            <v>708000</v>
          </cell>
          <cell r="H923">
            <v>40</v>
          </cell>
          <cell r="I923">
            <v>2</v>
          </cell>
          <cell r="J923">
            <v>38</v>
          </cell>
        </row>
        <row r="924">
          <cell r="C924" t="str">
            <v>1Z.62.0426.1.2.2.00.1</v>
          </cell>
          <cell r="D924" t="str">
            <v>กาฬสินธุ์</v>
          </cell>
          <cell r="E924">
            <v>2562</v>
          </cell>
          <cell r="F924" t="str">
            <v>บ้านดงบ่อ หมู่ 10, 19 ตำบลยางตลาด อำเภอยางตลาด จังหวัดกาฬสินธุ์</v>
          </cell>
          <cell r="G924">
            <v>333000</v>
          </cell>
          <cell r="H924">
            <v>10</v>
          </cell>
          <cell r="I924">
            <v>0</v>
          </cell>
          <cell r="J924">
            <v>10</v>
          </cell>
        </row>
        <row r="925">
          <cell r="C925" t="str">
            <v>1Z.62.0449.1.2.2.00.1</v>
          </cell>
          <cell r="D925" t="str">
            <v>กาฬสินธุ์</v>
          </cell>
          <cell r="E925">
            <v>2562</v>
          </cell>
          <cell r="F925" t="str">
            <v>บ้านทุ่งสว่าง หมู่ 13 (หมู่บ้านนานาชาติเปรมปรีดี) ตำบลลำพาน อำเภอเมือง จังหวัดกาฬสินธุ์</v>
          </cell>
          <cell r="G925">
            <v>530000</v>
          </cell>
          <cell r="H925">
            <v>12</v>
          </cell>
          <cell r="I925">
            <v>0</v>
          </cell>
          <cell r="J925">
            <v>12</v>
          </cell>
        </row>
        <row r="926">
          <cell r="C926" t="str">
            <v>1Z.62.0437.1.2.2.00.1</v>
          </cell>
          <cell r="D926" t="str">
            <v>กาฬสินธุ์</v>
          </cell>
          <cell r="E926">
            <v>2562</v>
          </cell>
          <cell r="F926" t="str">
            <v>บ้านสุขสวัสดิ์ หมู่ 14 ตำบลหลุบ อำเภอเมือง จังหวัดกาฬสินธุ์</v>
          </cell>
          <cell r="G926">
            <v>4558000</v>
          </cell>
          <cell r="H926">
            <v>120</v>
          </cell>
          <cell r="I926">
            <v>0</v>
          </cell>
          <cell r="J926">
            <v>120</v>
          </cell>
        </row>
        <row r="927">
          <cell r="C927" t="str">
            <v>1Z.59.1194.1.2.2.00.2</v>
          </cell>
          <cell r="D927" t="str">
            <v>กุฉินารายณ์</v>
          </cell>
          <cell r="E927">
            <v>2559</v>
          </cell>
          <cell r="F927" t="str">
            <v>ชุมชน ม.13  ซ.บัวขาว - สมเด็จ 9 โรงเรียนติวเตอร์เกียรติสุมาลย์ ต.บัวขาว อ.กุฉินารายณ์ จ.กาฬสินธุ์</v>
          </cell>
          <cell r="G927">
            <v>330000</v>
          </cell>
          <cell r="H927">
            <v>39</v>
          </cell>
          <cell r="I927">
            <v>26</v>
          </cell>
          <cell r="J927">
            <v>13</v>
          </cell>
        </row>
        <row r="928">
          <cell r="C928" t="str">
            <v>1Z.59.1196.1.2.2.00.2</v>
          </cell>
          <cell r="D928" t="str">
            <v>กุฉินารายณ์</v>
          </cell>
          <cell r="E928">
            <v>2559</v>
          </cell>
          <cell r="F928" t="str">
            <v>ถนนเทศบาล 1 ต.บัวขาว อ.กุฉินารายณ์ จ.กาฬสินธุ์</v>
          </cell>
          <cell r="G928">
            <v>340000</v>
          </cell>
          <cell r="H928">
            <v>30</v>
          </cell>
          <cell r="I928">
            <v>6</v>
          </cell>
          <cell r="J928">
            <v>24</v>
          </cell>
        </row>
        <row r="929">
          <cell r="C929" t="str">
            <v>1Z.59.0667.1.2.2.00.1</v>
          </cell>
          <cell r="D929" t="str">
            <v>กุฉินารายณ์</v>
          </cell>
          <cell r="E929">
            <v>2559</v>
          </cell>
          <cell r="F929" t="str">
            <v>ถนนรอบคุ้มกาญจนา ม.16 ต.คุ้มเก่า อ.เขาวง จ.กาฬสินธุ์</v>
          </cell>
          <cell r="G929">
            <v>323400</v>
          </cell>
          <cell r="H929">
            <v>22</v>
          </cell>
          <cell r="I929">
            <v>12</v>
          </cell>
          <cell r="J929">
            <v>10</v>
          </cell>
        </row>
        <row r="930">
          <cell r="C930" t="str">
            <v>1Z.59.1202.1.2.2.00.2</v>
          </cell>
          <cell r="D930" t="str">
            <v>กุฉินารายณ์</v>
          </cell>
          <cell r="E930">
            <v>2559</v>
          </cell>
          <cell r="F930" t="str">
            <v>ทางหลวงหมายเลข 2042 ทางออกไปอำเภอสมเด็จ (เกรียงศักดิ์ค้าไม้) ต.บัวขาว อ.กุฉินารายณ์ จ.กาฬสินธุ์</v>
          </cell>
          <cell r="G930">
            <v>300000</v>
          </cell>
          <cell r="H930">
            <v>35</v>
          </cell>
          <cell r="I930">
            <v>8</v>
          </cell>
          <cell r="J930">
            <v>27</v>
          </cell>
        </row>
        <row r="931">
          <cell r="C931" t="str">
            <v>1Z.59.1195.1.2.2.00.2</v>
          </cell>
          <cell r="D931" t="str">
            <v>กุฉินารายณ์</v>
          </cell>
          <cell r="E931">
            <v>2559</v>
          </cell>
          <cell r="F931" t="str">
            <v>ทางหลวงหมายเลข 2291 ทางออกไปอำเภอเขาวง ต.บัวขาว อ.กุฉินารายณ์ จ.กาฬสินธุ์</v>
          </cell>
          <cell r="G931">
            <v>400000</v>
          </cell>
          <cell r="H931">
            <v>47</v>
          </cell>
          <cell r="I931">
            <v>2</v>
          </cell>
          <cell r="J931">
            <v>45</v>
          </cell>
        </row>
        <row r="932">
          <cell r="C932" t="str">
            <v>1Z.59.0669.1.2.2.00.1</v>
          </cell>
          <cell r="D932" t="str">
            <v>กุฉินารายณ์</v>
          </cell>
          <cell r="E932">
            <v>2559</v>
          </cell>
          <cell r="F932" t="str">
            <v>บ้านทุ่งสะเดา ม.5 ต.กุดปลาค้าว อ.เขาวง จ.กาฬสินธุ์</v>
          </cell>
          <cell r="G932">
            <v>179800</v>
          </cell>
          <cell r="H932">
            <v>12</v>
          </cell>
          <cell r="I932">
            <v>4</v>
          </cell>
          <cell r="J932">
            <v>8</v>
          </cell>
        </row>
        <row r="933">
          <cell r="C933" t="str">
            <v>1Z.59.1201.1.2.2.00.2</v>
          </cell>
          <cell r="D933" t="str">
            <v>กุฉินารายณ์</v>
          </cell>
          <cell r="E933">
            <v>2559</v>
          </cell>
          <cell r="F933" t="str">
            <v>สายหน้าโรงตู้วิสัยภัณฑ์ ต.บัวขาว อ.กุฉินารายณ์ จ.กาฬสินธุ์</v>
          </cell>
          <cell r="G933">
            <v>430000</v>
          </cell>
          <cell r="H933">
            <v>50</v>
          </cell>
          <cell r="I933">
            <v>3</v>
          </cell>
          <cell r="J933">
            <v>47</v>
          </cell>
        </row>
        <row r="934">
          <cell r="C934" t="str">
            <v>1Z.62.0442.1.2.2.00.1</v>
          </cell>
          <cell r="D934" t="str">
            <v>กุฉินารายณ์</v>
          </cell>
          <cell r="E934">
            <v>2562</v>
          </cell>
          <cell r="F934" t="str">
            <v>คุ้มดอกประดู่ ชุมชน หมู่ 15 ตำบลบัวขาว อำเภอกุฉินารายณ์ จังหวัดกาฬสินธุ์</v>
          </cell>
          <cell r="G934">
            <v>49000</v>
          </cell>
          <cell r="H934">
            <v>4</v>
          </cell>
          <cell r="I934">
            <v>0</v>
          </cell>
          <cell r="J934">
            <v>4</v>
          </cell>
        </row>
        <row r="935">
          <cell r="C935" t="str">
            <v>1Z.62.0446.1.2.2.00.1</v>
          </cell>
          <cell r="D935" t="str">
            <v>กุฉินารายณ์</v>
          </cell>
          <cell r="E935">
            <v>2562</v>
          </cell>
          <cell r="F935" t="str">
            <v>บ้านโนนพิกุล หมู่ 7 ตำบลสระพังทอง อำเภอเขาวง จังหวัดกาฬสินธุ์</v>
          </cell>
          <cell r="G935">
            <v>2714000</v>
          </cell>
          <cell r="H935">
            <v>180</v>
          </cell>
          <cell r="I935">
            <v>0</v>
          </cell>
          <cell r="J935">
            <v>180</v>
          </cell>
        </row>
        <row r="936">
          <cell r="C936" t="str">
            <v>1Z.62.0431.1.2.2.00.1</v>
          </cell>
          <cell r="D936" t="str">
            <v>กุฉินารายณ์</v>
          </cell>
          <cell r="E936">
            <v>2562</v>
          </cell>
          <cell r="F936" t="str">
            <v>บ้านโนนศิวิไล หมู่ 11 ตำบลกุดสิมคุ้มใหม่ อำเภอเขาวง จังหวัดกาฬสินธุ์</v>
          </cell>
          <cell r="G936">
            <v>1074000</v>
          </cell>
          <cell r="H936">
            <v>75</v>
          </cell>
          <cell r="I936">
            <v>0</v>
          </cell>
          <cell r="J936">
            <v>75</v>
          </cell>
        </row>
        <row r="937">
          <cell r="C937" t="str">
            <v>1Z.62.0448.1.2.2.00.1</v>
          </cell>
          <cell r="D937" t="str">
            <v>กุฉินารายณ์</v>
          </cell>
          <cell r="E937">
            <v>2562</v>
          </cell>
          <cell r="F937" t="str">
            <v>หมู่ 8 ตำบลกุดสิมคุ้มใหม่ อำเภอเขาวง จังหวัดกาฬสินธุ์</v>
          </cell>
          <cell r="G937">
            <v>389000</v>
          </cell>
          <cell r="H937">
            <v>20</v>
          </cell>
          <cell r="I937">
            <v>0</v>
          </cell>
          <cell r="J937">
            <v>20</v>
          </cell>
        </row>
        <row r="938">
          <cell r="C938" t="str">
            <v>1Z.59.0675.1.2.2.00.1</v>
          </cell>
          <cell r="D938" t="str">
            <v>แก้งคร้อ</v>
          </cell>
          <cell r="E938">
            <v>2559</v>
          </cell>
          <cell r="F938" t="str">
            <v>บ้านจอก ม.13 ต.คอนสวรรค์ อ.คอนสวรรค์ จ.ชัยภูมิ</v>
          </cell>
          <cell r="G938">
            <v>76600</v>
          </cell>
          <cell r="H938">
            <v>5</v>
          </cell>
          <cell r="I938">
            <v>1</v>
          </cell>
          <cell r="J938">
            <v>4</v>
          </cell>
        </row>
        <row r="939">
          <cell r="C939" t="str">
            <v>1Z.59.0678.1.2.2.00.1</v>
          </cell>
          <cell r="D939" t="str">
            <v>แก้งคร้อ</v>
          </cell>
          <cell r="E939">
            <v>2559</v>
          </cell>
          <cell r="F939" t="str">
            <v>บ้านศรีสง่า ม.7 ต.ช่องสามหมอ อ.แก้งคร้อ จ.ชัยภูมิ</v>
          </cell>
          <cell r="G939">
            <v>197500</v>
          </cell>
          <cell r="H939">
            <v>12</v>
          </cell>
          <cell r="I939">
            <v>3</v>
          </cell>
          <cell r="J939">
            <v>9</v>
          </cell>
        </row>
        <row r="940">
          <cell r="C940" t="str">
            <v>1Z.59.0673.1.2.2.00.1</v>
          </cell>
          <cell r="D940" t="str">
            <v>แก้งคร้อ</v>
          </cell>
          <cell r="E940">
            <v>2559</v>
          </cell>
          <cell r="F940" t="str">
            <v>บ้านหนองแสง  ม.2 ต.ช่องสามหมอ อ.แก้งคร้อ จ. ชัยภูมิ</v>
          </cell>
          <cell r="G940">
            <v>223100</v>
          </cell>
          <cell r="H940">
            <v>15</v>
          </cell>
          <cell r="I940">
            <v>3</v>
          </cell>
          <cell r="J940">
            <v>12</v>
          </cell>
        </row>
        <row r="941">
          <cell r="C941" t="str">
            <v>1Z.59.1204.1.2.2.00.2</v>
          </cell>
          <cell r="D941" t="str">
            <v>แก้งคร้อ</v>
          </cell>
          <cell r="E941">
            <v>2559</v>
          </cell>
          <cell r="F941" t="str">
            <v>ศูนย์การค้าแก้งคร้อเมืองทอง ต.ช่องสามหมอ อ.แก้งคร้อ จ.ชัยภูมิ</v>
          </cell>
          <cell r="G941">
            <v>360000</v>
          </cell>
          <cell r="H941">
            <v>43</v>
          </cell>
          <cell r="I941">
            <v>10</v>
          </cell>
          <cell r="J941">
            <v>33</v>
          </cell>
        </row>
        <row r="942">
          <cell r="C942" t="str">
            <v>1Z.62.0444.1.2.2.00.1</v>
          </cell>
          <cell r="D942" t="str">
            <v>แก้งคร้อ</v>
          </cell>
          <cell r="E942">
            <v>2562</v>
          </cell>
          <cell r="F942" t="str">
            <v>บ้านนาหนองทุ่ม (ถนนประชาร่วมมิตร -บ้านนกเขาทอง) หมู่ 12, 14 ตำบลนาหนองทุ่ม อำเภอแก้งคร้อ จังหวัดชัยภูมิ</v>
          </cell>
          <cell r="G942">
            <v>465000</v>
          </cell>
          <cell r="H942">
            <v>30</v>
          </cell>
          <cell r="I942">
            <v>0</v>
          </cell>
          <cell r="J942">
            <v>30</v>
          </cell>
        </row>
        <row r="943">
          <cell r="C943" t="str">
            <v>1Z.62.0445.1.2.2.00.1</v>
          </cell>
          <cell r="D943" t="str">
            <v>แก้งคร้อ</v>
          </cell>
          <cell r="E943">
            <v>2562</v>
          </cell>
          <cell r="F943" t="str">
            <v>บ้านสำราญ หมู่ 8 ตำบลศรีสำราญ อำเภอคอนสวรรค์ จังหวัดชัยภูมิ</v>
          </cell>
          <cell r="G943">
            <v>241000</v>
          </cell>
          <cell r="H943">
            <v>16</v>
          </cell>
          <cell r="I943">
            <v>0</v>
          </cell>
          <cell r="J943">
            <v>16</v>
          </cell>
        </row>
        <row r="944">
          <cell r="C944" t="str">
            <v>1Z.62.0443.1.2.2.00.1</v>
          </cell>
          <cell r="D944" t="str">
            <v>แก้งคร้อ</v>
          </cell>
          <cell r="E944">
            <v>2562</v>
          </cell>
          <cell r="F944" t="str">
            <v>บ้านหนองโก หมู่ 10 ตำบลคอนสวรรค์ อำเภอคอนสวรรค์ จังหวัดชัยภูมิ</v>
          </cell>
          <cell r="G944">
            <v>147000</v>
          </cell>
          <cell r="H944">
            <v>10</v>
          </cell>
          <cell r="I944">
            <v>0</v>
          </cell>
          <cell r="J944">
            <v>10</v>
          </cell>
        </row>
        <row r="945">
          <cell r="C945" t="str">
            <v>1Z.59.1165.1.2.2.00.2</v>
          </cell>
          <cell r="D945" t="str">
            <v>ขอนแก่น</v>
          </cell>
          <cell r="E945">
            <v>2559</v>
          </cell>
          <cell r="F945" t="str">
            <v xml:space="preserve">ชุมชนรัตนาธานี ถนนเหล่านาดี ต.บ้านเป็ด อ.เมือง จ.ขอนแก่น </v>
          </cell>
          <cell r="G945">
            <v>1871000</v>
          </cell>
          <cell r="H945">
            <v>121</v>
          </cell>
          <cell r="I945">
            <v>302</v>
          </cell>
          <cell r="J945">
            <v>-181</v>
          </cell>
          <cell r="K945" t="str">
            <v>CP</v>
          </cell>
        </row>
        <row r="946">
          <cell r="C946" t="str">
            <v>1Z.59.1163.1.2.2.00.2</v>
          </cell>
          <cell r="D946" t="str">
            <v>ขอนแก่น</v>
          </cell>
          <cell r="E946">
            <v>2559</v>
          </cell>
          <cell r="F946" t="str">
            <v>ชุมชนหนองขาม 1 ม.15 ถ.เหล่านาดี ต.บ้านเป็ด อ.เมือง จ.ขอนแก่น</v>
          </cell>
          <cell r="G946">
            <v>764000</v>
          </cell>
          <cell r="H946">
            <v>54</v>
          </cell>
          <cell r="I946">
            <v>79</v>
          </cell>
          <cell r="J946">
            <v>-25</v>
          </cell>
          <cell r="K946" t="str">
            <v>CP</v>
          </cell>
        </row>
        <row r="947">
          <cell r="C947" t="str">
            <v>1Z.59.1161.1.2.2.00.2</v>
          </cell>
          <cell r="D947" t="str">
            <v>ขอนแก่น</v>
          </cell>
          <cell r="E947">
            <v>2559</v>
          </cell>
          <cell r="F947" t="str">
            <v>ชุมชนหนองใหญ่ 1 ซอย 12 นาฬิกา ต.ในเมือง อ.เมือง จ.ขอนแก่น</v>
          </cell>
          <cell r="G947">
            <v>61000</v>
          </cell>
          <cell r="H947">
            <v>6</v>
          </cell>
          <cell r="I947">
            <v>8</v>
          </cell>
          <cell r="J947">
            <v>-2</v>
          </cell>
          <cell r="K947" t="str">
            <v>CP</v>
          </cell>
        </row>
        <row r="948">
          <cell r="C948" t="str">
            <v>1Z.59.1162.1.2.2.00.2</v>
          </cell>
          <cell r="D948" t="str">
            <v>ขอนแก่น</v>
          </cell>
          <cell r="E948">
            <v>2559</v>
          </cell>
          <cell r="F948" t="str">
            <v>ซอยน้ำทิพย์ 2 บ้านโนนทัน ต.ในเมือง อ.เมือง จ.ขอนแก่น</v>
          </cell>
          <cell r="G948">
            <v>252000</v>
          </cell>
          <cell r="H948">
            <v>20</v>
          </cell>
          <cell r="I948">
            <v>22</v>
          </cell>
          <cell r="J948">
            <v>-2</v>
          </cell>
          <cell r="K948" t="str">
            <v>CP</v>
          </cell>
        </row>
        <row r="949">
          <cell r="C949" t="str">
            <v>1Z.59.1169.1.2.2.00.2</v>
          </cell>
          <cell r="D949" t="str">
            <v>ขอนแก่น</v>
          </cell>
          <cell r="E949">
            <v>2559</v>
          </cell>
          <cell r="F949" t="str">
            <v>ซอยศรีจันทร์ 26 - ริมหนองเลิงเปือย ต.ในเมือง อ.เมือง จ.ขอนแก่น</v>
          </cell>
          <cell r="G949">
            <v>166000</v>
          </cell>
          <cell r="H949">
            <v>9</v>
          </cell>
          <cell r="I949">
            <v>10</v>
          </cell>
          <cell r="J949">
            <v>-1</v>
          </cell>
          <cell r="K949" t="str">
            <v>CP</v>
          </cell>
        </row>
        <row r="950">
          <cell r="C950" t="str">
            <v>1Z.59.0657.1.2.2.00.1</v>
          </cell>
          <cell r="D950" t="str">
            <v>ขอนแก่น</v>
          </cell>
          <cell r="E950">
            <v>2559</v>
          </cell>
          <cell r="F950" t="str">
            <v>ถนนกาญจนาภิเษก บ้านสามเหลี่ยม ต.ในเมือง อ.เมือง จ.ขอนแก่น</v>
          </cell>
          <cell r="G950">
            <v>2616700</v>
          </cell>
          <cell r="H950">
            <v>50</v>
          </cell>
          <cell r="I950">
            <v>12</v>
          </cell>
          <cell r="J950">
            <v>38</v>
          </cell>
        </row>
        <row r="951">
          <cell r="C951" t="str">
            <v>1Z.59.0658.1.2.2.00.1</v>
          </cell>
          <cell r="D951" t="str">
            <v>ขอนแก่น</v>
          </cell>
          <cell r="E951">
            <v>2559</v>
          </cell>
          <cell r="F951" t="str">
            <v>ทางเข้าสนามบินฝั่งซ้าย ถ.มะลิวัลย์ ต.บ้านเป็ด อ.เมือง จ.ขอนแก่น</v>
          </cell>
          <cell r="G951">
            <v>856100</v>
          </cell>
          <cell r="H951">
            <v>13</v>
          </cell>
          <cell r="I951">
            <v>20</v>
          </cell>
          <cell r="J951">
            <v>-7</v>
          </cell>
          <cell r="K951" t="str">
            <v>CP</v>
          </cell>
        </row>
        <row r="952">
          <cell r="C952" t="str">
            <v>1Z.59.1175.1.2.2.00.2</v>
          </cell>
          <cell r="D952" t="str">
            <v>ขอนแก่น</v>
          </cell>
          <cell r="E952">
            <v>2559</v>
          </cell>
          <cell r="F952" t="str">
            <v>ทางหลวงหมายเลข 12 บ้านบึงเนียม - บ้านท่าหิน ต.บึงเนียม อ.เมือง จ.ขอนแก่น</v>
          </cell>
          <cell r="G952">
            <v>2481000</v>
          </cell>
          <cell r="H952">
            <v>90</v>
          </cell>
          <cell r="I952">
            <v>54</v>
          </cell>
          <cell r="J952">
            <v>36</v>
          </cell>
        </row>
        <row r="953">
          <cell r="C953" t="str">
            <v>1Z.59.2367.1.2.2.00.2</v>
          </cell>
          <cell r="D953" t="str">
            <v>ขอนแก่น</v>
          </cell>
          <cell r="E953">
            <v>2559</v>
          </cell>
          <cell r="F953" t="str">
            <v>เทศบาลตำบลสาวะถี ต.สาวะถี อ.เมือง จ.ขอนแก่น (สถานีจ่ายน้ำ)(ทต.สาวะถี สมทบ 15,000,000 บาท + กปภ.จัดสรร 58,310,000 บาท วงเงินทั้งโครงการ 73,310,000 บาท เป็นงานวางท่อขยายเขต 56,860,000 บาท งานอาคาร 16,450,000 บาท การขอใช้ที่ดินผ่านประชาคม อยู่ระหว่างรอมติ สภ</v>
          </cell>
          <cell r="G953">
            <v>58310000</v>
          </cell>
          <cell r="H953">
            <v>4000</v>
          </cell>
          <cell r="I953">
            <v>0</v>
          </cell>
          <cell r="J953">
            <v>4000</v>
          </cell>
        </row>
        <row r="954">
          <cell r="C954" t="str">
            <v>1Z.59.1866.1.2.2.00.2</v>
          </cell>
          <cell r="D954" t="str">
            <v>ขอนแก่น</v>
          </cell>
          <cell r="E954">
            <v>2559</v>
          </cell>
          <cell r="F954" t="str">
            <v>บ้านแดงน้อย ม.6, 7 16 และ 17 บ้านม่วง ม.10, 11, 13, 14 และ 15 บ้านกุดนางทุย ม.9 บ้านหนองกุง ม.8 และ 18 บ้านทุ่ม ม.12 ต.บ้านทุ่ม อ.เมือง จ.ขอนแก่น (สถานีจ่ายน้ำ)(ทม.บ้านทุ่ม สมทบ 6,542,056.07 บาท + กปภ.จัดสรร 34,457,943.93 บาท รวมวงเงินทั้งโครงการ 41,000,0</v>
          </cell>
          <cell r="G954">
            <v>34458000</v>
          </cell>
          <cell r="H954">
            <v>2640</v>
          </cell>
          <cell r="I954">
            <v>1555</v>
          </cell>
          <cell r="J954">
            <v>1085</v>
          </cell>
        </row>
        <row r="955">
          <cell r="C955" t="str">
            <v>1Z.59.1176.1.2.2.00.2</v>
          </cell>
          <cell r="D955" t="str">
            <v>ขอนแก่น</v>
          </cell>
          <cell r="E955">
            <v>2559</v>
          </cell>
          <cell r="F955" t="str">
            <v>บ้านโนนม่วง ม.3 ต.ศิลา อ.เมือง จ.ขอนแก่น</v>
          </cell>
          <cell r="G955">
            <v>399000</v>
          </cell>
          <cell r="H955">
            <v>10</v>
          </cell>
          <cell r="I955">
            <v>36</v>
          </cell>
          <cell r="J955">
            <v>-26</v>
          </cell>
          <cell r="K955" t="str">
            <v>CP</v>
          </cell>
        </row>
        <row r="956">
          <cell r="C956" t="str">
            <v>1Z.59.1164.1.2.2.00.2</v>
          </cell>
          <cell r="D956" t="str">
            <v>ขอนแก่น</v>
          </cell>
          <cell r="E956">
            <v>2559</v>
          </cell>
          <cell r="F956" t="str">
            <v>บ้านเลิงเปือย หมู่ 9 ต.ในเมือง อ.เมือง จ.ขอนแก่น</v>
          </cell>
          <cell r="G956">
            <v>107000</v>
          </cell>
          <cell r="H956">
            <v>7</v>
          </cell>
          <cell r="I956">
            <v>11</v>
          </cell>
          <cell r="J956">
            <v>-4</v>
          </cell>
          <cell r="K956" t="str">
            <v>CP</v>
          </cell>
        </row>
        <row r="957">
          <cell r="C957" t="str">
            <v>1Z.59.1166.1.2.2.00.2</v>
          </cell>
          <cell r="D957" t="str">
            <v>ขอนแก่น</v>
          </cell>
          <cell r="E957">
            <v>2559</v>
          </cell>
          <cell r="F957" t="str">
            <v>บ้านวังหิน ม.5 ,บ้านหนองไคร่นุ่น ม.4 ,บ้านสวนมอน ม.3 และบ้านหนองโข่ย ม.2,19 ต.ท่าพระ อ.เมือง จ.ขอนแก่น</v>
          </cell>
          <cell r="G957">
            <v>16128000</v>
          </cell>
          <cell r="H957">
            <v>1000</v>
          </cell>
          <cell r="I957">
            <v>292</v>
          </cell>
          <cell r="J957">
            <v>708</v>
          </cell>
        </row>
        <row r="958">
          <cell r="C958" t="str">
            <v>1Z.59.1170.1.2.2.00.2</v>
          </cell>
          <cell r="D958" t="str">
            <v>ขอนแก่น</v>
          </cell>
          <cell r="E958">
            <v>2559</v>
          </cell>
          <cell r="F958" t="str">
            <v>บ้านหนองแวง ม.8 ,12,17,21 ต.ท่าพระ อ.เมือง จ.ขอนแก่น</v>
          </cell>
          <cell r="G958">
            <v>7662000</v>
          </cell>
          <cell r="H958">
            <v>400</v>
          </cell>
          <cell r="I958">
            <v>545</v>
          </cell>
          <cell r="J958">
            <v>-145</v>
          </cell>
          <cell r="K958" t="str">
            <v>CP</v>
          </cell>
        </row>
        <row r="959">
          <cell r="C959" t="str">
            <v>1Z.59.1168.1.2.2.00.2</v>
          </cell>
          <cell r="D959" t="str">
            <v>ขอนแก่น</v>
          </cell>
          <cell r="E959">
            <v>2559</v>
          </cell>
          <cell r="F959" t="str">
            <v>บ้านหนองหลุบ ถนนมะลิวัลย์ ต.แดงใหญ่ อ.เมือง จ.ขอนแก่น</v>
          </cell>
          <cell r="G959">
            <v>1459000</v>
          </cell>
          <cell r="H959">
            <v>80</v>
          </cell>
          <cell r="I959">
            <v>199</v>
          </cell>
          <cell r="J959">
            <v>-119</v>
          </cell>
          <cell r="K959" t="str">
            <v>CP</v>
          </cell>
        </row>
        <row r="960">
          <cell r="C960" t="str">
            <v>1Z.59.2368.1.2.2.00.2</v>
          </cell>
          <cell r="D960" t="str">
            <v>ขอนแก่น</v>
          </cell>
          <cell r="E960">
            <v>2559</v>
          </cell>
          <cell r="F960" t="str">
            <v>ม.1,2 ต.แดงใหญ่ อ.เมือง จ.ขอนแก่น</v>
          </cell>
          <cell r="G960">
            <v>4760000</v>
          </cell>
          <cell r="H960">
            <v>230</v>
          </cell>
          <cell r="I960">
            <v>205</v>
          </cell>
          <cell r="J960">
            <v>25</v>
          </cell>
        </row>
        <row r="961">
          <cell r="C961" t="str">
            <v>1Z.59.1207.1.2.2.00.2</v>
          </cell>
          <cell r="D961" t="str">
            <v>ขอนแก่น</v>
          </cell>
          <cell r="E961">
            <v>2559</v>
          </cell>
          <cell r="F961" t="str">
            <v>ม.3, 9 ต.แดงใหญ่ อ.เมือง จ.ขอนแก่น</v>
          </cell>
          <cell r="G961">
            <v>4480000</v>
          </cell>
          <cell r="H961">
            <v>320</v>
          </cell>
          <cell r="I961">
            <v>158</v>
          </cell>
          <cell r="J961">
            <v>162</v>
          </cell>
        </row>
        <row r="962">
          <cell r="C962" t="str">
            <v>1Z.59.1211.1.2.2.00.2</v>
          </cell>
          <cell r="D962" t="str">
            <v>ขอนแก่น</v>
          </cell>
          <cell r="E962">
            <v>2559</v>
          </cell>
          <cell r="F962" t="str">
            <v>องค์การบริหารส่วนตำบลหนองแวง ต.หนองแวง อ.พระยืน จ.ขอนแก่น</v>
          </cell>
          <cell r="G962">
            <v>29841000</v>
          </cell>
          <cell r="H962">
            <v>1324</v>
          </cell>
          <cell r="I962">
            <v>1405</v>
          </cell>
          <cell r="J962">
            <v>-81</v>
          </cell>
          <cell r="K962" t="str">
            <v>CP</v>
          </cell>
        </row>
        <row r="963">
          <cell r="C963" t="str">
            <v>1Z.60.0934.1.2.2.00.3</v>
          </cell>
          <cell r="D963" t="str">
            <v>ขอนแก่น</v>
          </cell>
          <cell r="E963">
            <v>2560</v>
          </cell>
          <cell r="F963" t="str">
            <v xml:space="preserve"> ม.11 ต.บ้านเป็ด อ.เมือง จ.ขอนแก่น</v>
          </cell>
          <cell r="G963">
            <v>180000</v>
          </cell>
          <cell r="H963">
            <v>20</v>
          </cell>
          <cell r="I963">
            <v>9</v>
          </cell>
          <cell r="J963">
            <v>11</v>
          </cell>
        </row>
        <row r="964">
          <cell r="C964" t="str">
            <v>1Z.60.1034.1.2.2.00.3</v>
          </cell>
          <cell r="D964" t="str">
            <v>ขอนแก่น</v>
          </cell>
          <cell r="E964">
            <v>2560</v>
          </cell>
          <cell r="F964" t="str">
            <v>ข้างหนองขุ่น บ.โนนตุ่น ต.เมืองเก่า อ.เมือง จ.ขอนแก่น</v>
          </cell>
          <cell r="G964">
            <v>300000</v>
          </cell>
          <cell r="H964">
            <v>15</v>
          </cell>
          <cell r="I964">
            <v>0</v>
          </cell>
          <cell r="J964">
            <v>15</v>
          </cell>
        </row>
        <row r="965">
          <cell r="C965" t="str">
            <v>1Z.60.0938.1.2.2.00.3</v>
          </cell>
          <cell r="D965" t="str">
            <v>ขอนแก่น</v>
          </cell>
          <cell r="E965">
            <v>2560</v>
          </cell>
          <cell r="F965" t="str">
            <v>ซอยแก้วมังกร  ต.ศิลา อ.เมือง จ.ขอนแก่น</v>
          </cell>
          <cell r="G965">
            <v>250000</v>
          </cell>
          <cell r="H965">
            <v>20</v>
          </cell>
          <cell r="I965">
            <v>0</v>
          </cell>
          <cell r="J965">
            <v>20</v>
          </cell>
        </row>
        <row r="966">
          <cell r="C966" t="str">
            <v>1Z.60.1045.1.2.2.00.3</v>
          </cell>
          <cell r="D966" t="str">
            <v>ขอนแก่น</v>
          </cell>
          <cell r="E966">
            <v>2560</v>
          </cell>
          <cell r="F966" t="str">
            <v>ซอยคำมณี ม.3 ต.เมืองเก่า อ.เมือง จ.ขอนแก่น</v>
          </cell>
          <cell r="G966">
            <v>369000</v>
          </cell>
          <cell r="H966">
            <v>25</v>
          </cell>
          <cell r="I966">
            <v>9</v>
          </cell>
          <cell r="J966">
            <v>16</v>
          </cell>
        </row>
        <row r="967">
          <cell r="C967" t="str">
            <v>1Z.60.1037.1.2.2.00.3</v>
          </cell>
          <cell r="D967" t="str">
            <v>ขอนแก่น</v>
          </cell>
          <cell r="E967">
            <v>2560</v>
          </cell>
          <cell r="F967" t="str">
            <v>ซอยเมตตา - ชุมชน 95 ก้าวหน้านคร - ซอยเหล่านาดี 12 ต.ในเมือง อ.เมือง จ.ขอนแก่น</v>
          </cell>
          <cell r="G967">
            <v>1538000</v>
          </cell>
          <cell r="H967">
            <v>80</v>
          </cell>
          <cell r="I967">
            <v>0</v>
          </cell>
          <cell r="J967">
            <v>80</v>
          </cell>
        </row>
        <row r="968">
          <cell r="C968" t="str">
            <v>1Z.60.1031.1.2.2.00.3</v>
          </cell>
          <cell r="D968" t="str">
            <v>ขอนแก่น</v>
          </cell>
          <cell r="E968">
            <v>2560</v>
          </cell>
          <cell r="F968" t="str">
            <v>ซอยหนองโน บ้านดอนบม ม.10 - ทางเลี่ยงเมือง ต.เมืองเก่า อ.เมือง จ.ขอนแก่น</v>
          </cell>
          <cell r="G968">
            <v>650000</v>
          </cell>
          <cell r="H968">
            <v>30</v>
          </cell>
          <cell r="I968">
            <v>34</v>
          </cell>
          <cell r="J968">
            <v>-4</v>
          </cell>
          <cell r="K968" t="str">
            <v>CP</v>
          </cell>
        </row>
        <row r="969">
          <cell r="C969" t="str">
            <v>1Z.60.1044.1.2.2.00.3</v>
          </cell>
          <cell r="D969" t="str">
            <v>ขอนแก่น</v>
          </cell>
          <cell r="E969">
            <v>2560</v>
          </cell>
          <cell r="F969" t="str">
            <v>บ้านโคกฟันโปง ม.4 ต.บ้านเป็ด อ.เมือง จ.ขอนแก่น</v>
          </cell>
          <cell r="G969">
            <v>840000</v>
          </cell>
          <cell r="H969">
            <v>50</v>
          </cell>
          <cell r="I969">
            <v>0</v>
          </cell>
          <cell r="J969">
            <v>50</v>
          </cell>
        </row>
        <row r="970">
          <cell r="C970" t="str">
            <v>1Z.60.1032.1.2.2.00.3</v>
          </cell>
          <cell r="D970" t="str">
            <v>ขอนแก่น</v>
          </cell>
          <cell r="E970">
            <v>2560</v>
          </cell>
          <cell r="F970" t="str">
            <v>บ้านดอนดู่ ต.บึงเนียม อ.เมือง จ.ขอนแก่น</v>
          </cell>
          <cell r="G970">
            <v>1696000</v>
          </cell>
          <cell r="H970">
            <v>80</v>
          </cell>
          <cell r="I970">
            <v>0</v>
          </cell>
          <cell r="J970">
            <v>80</v>
          </cell>
        </row>
        <row r="971">
          <cell r="C971" t="str">
            <v>1Z.60.1043.1.2.2.00.3</v>
          </cell>
          <cell r="D971" t="str">
            <v>ขอนแก่น</v>
          </cell>
          <cell r="E971">
            <v>2560</v>
          </cell>
          <cell r="F971" t="str">
            <v>บ้านดอนยาง ม.11 (ถนนเลียบคลองชลประทาน)  ต.ศิลา อ.เมือง จ.ขอนแก่น</v>
          </cell>
          <cell r="G971">
            <v>338000</v>
          </cell>
          <cell r="H971">
            <v>20</v>
          </cell>
          <cell r="I971">
            <v>14</v>
          </cell>
          <cell r="J971">
            <v>6</v>
          </cell>
        </row>
        <row r="972">
          <cell r="C972" t="str">
            <v>1Z.60.1030.1.2.2.00.3</v>
          </cell>
          <cell r="D972" t="str">
            <v>ขอนแก่น</v>
          </cell>
          <cell r="E972">
            <v>2560</v>
          </cell>
          <cell r="F972" t="str">
            <v>บ้านเต่านอ ม.7 ต.ศิลา อ.เมือง จ.ขอนแก่น</v>
          </cell>
          <cell r="G972">
            <v>2200000</v>
          </cell>
          <cell r="H972">
            <v>100</v>
          </cell>
          <cell r="I972">
            <v>0</v>
          </cell>
          <cell r="J972">
            <v>100</v>
          </cell>
        </row>
        <row r="973">
          <cell r="C973" t="str">
            <v>1Z.60.0937.1.2.2.00.3</v>
          </cell>
          <cell r="D973" t="str">
            <v>ขอนแก่น</v>
          </cell>
          <cell r="E973">
            <v>2560</v>
          </cell>
          <cell r="F973" t="str">
            <v>บ้านโนนม่วง ม.19 ต.ศิลา อ.เมือง จ.ขอนแก่น</v>
          </cell>
          <cell r="G973">
            <v>361000</v>
          </cell>
          <cell r="H973">
            <v>12</v>
          </cell>
          <cell r="I973">
            <v>8</v>
          </cell>
          <cell r="J973">
            <v>4</v>
          </cell>
        </row>
        <row r="974">
          <cell r="C974" t="str">
            <v>1Z.60.0932.1.2.2.00.3</v>
          </cell>
          <cell r="D974" t="str">
            <v>ขอนแก่น</v>
          </cell>
          <cell r="E974">
            <v>2560</v>
          </cell>
          <cell r="F974" t="str">
            <v>บ้านโพธิ์ชัย ม.7 ต.พระลับ อ.เมือง จ.ขอนแก่น</v>
          </cell>
          <cell r="G974">
            <v>149000</v>
          </cell>
          <cell r="H974">
            <v>25</v>
          </cell>
          <cell r="I974">
            <v>0</v>
          </cell>
          <cell r="J974">
            <v>25</v>
          </cell>
        </row>
        <row r="975">
          <cell r="C975" t="str">
            <v>1Z.60.1033.1.2.2.00.3</v>
          </cell>
          <cell r="D975" t="str">
            <v>ขอนแก่น</v>
          </cell>
          <cell r="E975">
            <v>2560</v>
          </cell>
          <cell r="F975" t="str">
            <v>บ้านหนองโจด และชุมชนดวงตะวัน ม.8 ต.บ้านเป็ด อ.เมือง จ.ขอนแก่น</v>
          </cell>
          <cell r="G975">
            <v>1863000</v>
          </cell>
          <cell r="H975">
            <v>90</v>
          </cell>
          <cell r="I975">
            <v>0</v>
          </cell>
          <cell r="J975">
            <v>90</v>
          </cell>
        </row>
        <row r="976">
          <cell r="C976" t="str">
            <v>1Z.60.1041.1.2.2.00.3</v>
          </cell>
          <cell r="D976" t="str">
            <v>ขอนแก่น</v>
          </cell>
          <cell r="E976">
            <v>2560</v>
          </cell>
          <cell r="F976" t="str">
            <v>บ้านห้วยชัน ม.4, บ้านบึงอีเฒ่า ม.5, บ้านท่าแก ม.6 และบ้านดงพอง ม.10 ต.ศิลา อ.เมือง จ.ขอนแก่น</v>
          </cell>
          <cell r="G976">
            <v>10786000</v>
          </cell>
          <cell r="H976">
            <v>600</v>
          </cell>
          <cell r="I976">
            <v>255</v>
          </cell>
          <cell r="J976">
            <v>345</v>
          </cell>
        </row>
        <row r="977">
          <cell r="C977" t="str">
            <v>1Z.61.0422.1.2.2.00.3</v>
          </cell>
          <cell r="D977" t="str">
            <v>ขอนแก่น</v>
          </cell>
          <cell r="E977">
            <v>2561</v>
          </cell>
          <cell r="F977" t="str">
            <v>ถนนโนนตุ่น - ดอนบม ต.เมืองเก่า อ.เมือง จ.ขอนแก่น</v>
          </cell>
          <cell r="G977">
            <v>207000</v>
          </cell>
          <cell r="H977">
            <v>10</v>
          </cell>
          <cell r="I977">
            <v>2</v>
          </cell>
          <cell r="J977">
            <v>8</v>
          </cell>
        </row>
        <row r="978">
          <cell r="C978" t="str">
            <v>1Z.61.0413.1.2.2.00.3</v>
          </cell>
          <cell r="D978" t="str">
            <v>ขอนแก่น</v>
          </cell>
          <cell r="E978">
            <v>2561</v>
          </cell>
          <cell r="F978" t="str">
            <v>บ้านกอก ซ.กังวาล 4 ม.19 ต.บ้านเป็ด อ.เมือง จ.ขอนแก่น</v>
          </cell>
          <cell r="G978">
            <v>261000</v>
          </cell>
          <cell r="H978">
            <v>20</v>
          </cell>
          <cell r="I978">
            <v>0</v>
          </cell>
          <cell r="J978">
            <v>20</v>
          </cell>
        </row>
        <row r="979">
          <cell r="C979" t="str">
            <v>1Z.61.0414.1.2.2.00.3</v>
          </cell>
          <cell r="D979" t="str">
            <v>ขอนแก่น</v>
          </cell>
          <cell r="E979">
            <v>2561</v>
          </cell>
          <cell r="F979" t="str">
            <v>บ้านดอนแดง ม.2 บ้านดอนหัน ม.1,14 ต.ดอนหัน อ.เมือง จ.ขอนแก่น</v>
          </cell>
          <cell r="G979">
            <v>6328000</v>
          </cell>
          <cell r="H979">
            <v>430</v>
          </cell>
          <cell r="I979">
            <v>0</v>
          </cell>
          <cell r="J979">
            <v>430</v>
          </cell>
        </row>
        <row r="980">
          <cell r="C980" t="str">
            <v>1Z.61.0424.1.2.2.00.3</v>
          </cell>
          <cell r="D980" t="str">
            <v>ขอนแก่น</v>
          </cell>
          <cell r="E980">
            <v>2561</v>
          </cell>
          <cell r="F980" t="str">
            <v>บ้านแดงน้อย ม.6,7,16,17 ต.บ้านทุ่ม อ.เมือง จ.ขอนแก่น</v>
          </cell>
          <cell r="G980">
            <v>1860000</v>
          </cell>
          <cell r="H980">
            <v>90</v>
          </cell>
          <cell r="I980">
            <v>0</v>
          </cell>
          <cell r="J980">
            <v>90</v>
          </cell>
        </row>
        <row r="981">
          <cell r="C981" t="str">
            <v>1Z.61.0419.1.2.2.00.3</v>
          </cell>
          <cell r="D981" t="str">
            <v>ขอนแก่น</v>
          </cell>
          <cell r="E981">
            <v>2561</v>
          </cell>
          <cell r="F981" t="str">
            <v>บ้านโนนม่วง ม.3 ต.ศิลา อ.เมือง จ.ขอนแก่น</v>
          </cell>
          <cell r="G981">
            <v>259000</v>
          </cell>
          <cell r="H981">
            <v>15</v>
          </cell>
          <cell r="I981">
            <v>0</v>
          </cell>
          <cell r="J981">
            <v>15</v>
          </cell>
        </row>
        <row r="982">
          <cell r="C982" t="str">
            <v>1Z.61.0421.1.2.2.00.3</v>
          </cell>
          <cell r="D982" t="str">
            <v>ขอนแก่น</v>
          </cell>
          <cell r="E982">
            <v>2561</v>
          </cell>
          <cell r="F982" t="str">
            <v>บ้านป่าชาด ม.5 ต.แดงใหญ่ อ.เมือง จ.ขอนแก่น</v>
          </cell>
          <cell r="G982">
            <v>3138000</v>
          </cell>
          <cell r="H982">
            <v>170</v>
          </cell>
          <cell r="I982">
            <v>0</v>
          </cell>
          <cell r="J982">
            <v>170</v>
          </cell>
        </row>
        <row r="983">
          <cell r="C983" t="str">
            <v>1Z.61.0420.1.2.2.00.3</v>
          </cell>
          <cell r="D983" t="str">
            <v>ขอนแก่น</v>
          </cell>
          <cell r="E983">
            <v>2561</v>
          </cell>
          <cell r="F983" t="str">
            <v>บ้านม่วง ม.10,11,14 ต.บ้านทุ่ม อ.เมือง จ.ขอนแก่น</v>
          </cell>
          <cell r="G983">
            <v>451000</v>
          </cell>
          <cell r="H983">
            <v>25</v>
          </cell>
          <cell r="I983">
            <v>0</v>
          </cell>
          <cell r="J983">
            <v>25</v>
          </cell>
        </row>
        <row r="984">
          <cell r="C984" t="str">
            <v>1Z.61.0418.1.2.2.00.3</v>
          </cell>
          <cell r="D984" t="str">
            <v>ขอนแก่น</v>
          </cell>
          <cell r="E984">
            <v>2561</v>
          </cell>
          <cell r="F984" t="str">
            <v>บ้านหนองโข่ย ม.19 ต.ท่าพระ อ.เมือง จ.ขอนแก่น</v>
          </cell>
          <cell r="G984">
            <v>151000</v>
          </cell>
          <cell r="H984">
            <v>10</v>
          </cell>
          <cell r="I984">
            <v>0</v>
          </cell>
          <cell r="J984">
            <v>10</v>
          </cell>
        </row>
        <row r="985">
          <cell r="C985" t="str">
            <v>1Z.61.0416.1.2.2.00.3</v>
          </cell>
          <cell r="D985" t="str">
            <v>ขอนแก่น</v>
          </cell>
          <cell r="E985">
            <v>2561</v>
          </cell>
          <cell r="F985" t="str">
            <v>ริมคลองชลประทาน โนนชัย - ดอนยาง ม.11 ต.ศิลา อ.เมือง จ.ขอนแก่น</v>
          </cell>
          <cell r="G985">
            <v>141000</v>
          </cell>
          <cell r="H985">
            <v>10</v>
          </cell>
          <cell r="I985">
            <v>0</v>
          </cell>
          <cell r="J985">
            <v>10</v>
          </cell>
        </row>
        <row r="986">
          <cell r="C986" t="str">
            <v>1Z.61.0423.1.2.2.00.3</v>
          </cell>
          <cell r="D986" t="str">
            <v>ขอนแก่น</v>
          </cell>
          <cell r="E986">
            <v>2561</v>
          </cell>
          <cell r="F986" t="str">
            <v>ริมคลองชลประทาน บ้านดอนยาง ม.16 ต.ศิลา อ.เมือง จ.ขอนแก่น</v>
          </cell>
          <cell r="G986">
            <v>630000</v>
          </cell>
          <cell r="H986">
            <v>30</v>
          </cell>
          <cell r="I986">
            <v>0</v>
          </cell>
          <cell r="J986">
            <v>30</v>
          </cell>
        </row>
        <row r="987">
          <cell r="C987" t="str">
            <v>1Z.61.0417.1.2.2.00.3</v>
          </cell>
          <cell r="D987" t="str">
            <v>ขอนแก่น</v>
          </cell>
          <cell r="E987">
            <v>2561</v>
          </cell>
          <cell r="F987" t="str">
            <v>ริมคลองชลประทาน บ้านหนองแสง - บ้านโคกน้อย ต.พระลับ อ.เมือง จ.ขอนแก่น</v>
          </cell>
          <cell r="G987">
            <v>288000</v>
          </cell>
          <cell r="H987">
            <v>20</v>
          </cell>
          <cell r="I987">
            <v>0</v>
          </cell>
          <cell r="J987">
            <v>20</v>
          </cell>
        </row>
        <row r="988">
          <cell r="C988" t="str">
            <v>1Z.62.0408.1.2.2.00.1</v>
          </cell>
          <cell r="D988" t="str">
            <v>ขอนแก่น</v>
          </cell>
          <cell r="E988">
            <v>2562</v>
          </cell>
          <cell r="F988" t="str">
            <v>ชุมชนตรงข้ามทางเข้า บ้านหนองโข่ย ทล.208 ท่าพระ-มหาสารคาม ตำบลท่าพระ อำเภอเมือง จังหวัดขอนแก่น</v>
          </cell>
          <cell r="G988">
            <v>1040000</v>
          </cell>
          <cell r="H988">
            <v>70</v>
          </cell>
          <cell r="I988">
            <v>0</v>
          </cell>
          <cell r="J988">
            <v>70</v>
          </cell>
        </row>
        <row r="989">
          <cell r="C989" t="str">
            <v>1Z.62.0412.1.2.2.00.1</v>
          </cell>
          <cell r="D989" t="str">
            <v>ขอนแก่น</v>
          </cell>
          <cell r="E989">
            <v>2562</v>
          </cell>
          <cell r="F989" t="str">
            <v>ชุมชนหลัง หมู่บ้านเคหะเอื้อฯ บ้านเป็ด ตำบลบ้านเป็ด อำเภอเมือง จังหวัดขอนแก่น</v>
          </cell>
          <cell r="G989">
            <v>593000</v>
          </cell>
          <cell r="H989">
            <v>25</v>
          </cell>
          <cell r="I989">
            <v>0</v>
          </cell>
          <cell r="J989">
            <v>25</v>
          </cell>
        </row>
        <row r="990">
          <cell r="C990" t="str">
            <v>1Z.62.0406.1.2.2.00.1</v>
          </cell>
          <cell r="D990" t="str">
            <v>ขอนแก่น</v>
          </cell>
          <cell r="E990">
            <v>2562</v>
          </cell>
          <cell r="F990" t="str">
            <v>ซอยมิตรสัมพันธ์ หมู่ 14 ตำบลเมืองเก่า อำเภอเมือง จังหวัดขอนแก่น</v>
          </cell>
          <cell r="G990">
            <v>238000</v>
          </cell>
          <cell r="H990">
            <v>20</v>
          </cell>
          <cell r="I990">
            <v>0</v>
          </cell>
          <cell r="J990">
            <v>20</v>
          </cell>
        </row>
        <row r="991">
          <cell r="C991" t="str">
            <v>1Z.62.0407.1.2.2.00.1</v>
          </cell>
          <cell r="D991" t="str">
            <v>ขอนแก่น</v>
          </cell>
          <cell r="E991">
            <v>2562</v>
          </cell>
          <cell r="F991" t="str">
            <v>ซอยเมตตา 1 ถนนกลางเมือง ตำบลเมืองเก่า อำเภอเมือง จังหวัดขอนแก่น</v>
          </cell>
          <cell r="G991">
            <v>144000</v>
          </cell>
          <cell r="H991">
            <v>10</v>
          </cell>
          <cell r="I991">
            <v>0</v>
          </cell>
          <cell r="J991">
            <v>10</v>
          </cell>
        </row>
        <row r="992">
          <cell r="C992" t="str">
            <v>1Z.62.0409.1.2.2.00.1</v>
          </cell>
          <cell r="D992" t="str">
            <v>ขอนแก่น</v>
          </cell>
          <cell r="E992">
            <v>2562</v>
          </cell>
          <cell r="F992" t="str">
            <v>ซอยสนน้อยร่วมใจ 1 บ้านโนนม่วง หมู่ 3 ตำบลศิลา อำเภอเมือง จังหวัดขอนแก่น</v>
          </cell>
          <cell r="G992">
            <v>156000</v>
          </cell>
          <cell r="H992">
            <v>10</v>
          </cell>
          <cell r="I992">
            <v>0</v>
          </cell>
          <cell r="J992">
            <v>10</v>
          </cell>
        </row>
        <row r="993">
          <cell r="C993" t="str">
            <v>1Z.62.0405.1.2.2.00.1</v>
          </cell>
          <cell r="D993" t="str">
            <v>ขอนแก่น</v>
          </cell>
          <cell r="E993">
            <v>2562</v>
          </cell>
          <cell r="F993" t="str">
            <v>บ้านทุ่ม หมู่ 3 ตำบลบ้านทุ่ม อำเภอเมือง จังหวัดขอนแก่น</v>
          </cell>
          <cell r="G993">
            <v>115000</v>
          </cell>
          <cell r="H993">
            <v>10</v>
          </cell>
          <cell r="I993">
            <v>0</v>
          </cell>
          <cell r="J993">
            <v>10</v>
          </cell>
        </row>
        <row r="994">
          <cell r="C994" t="str">
            <v>1Z.62.0414.1.2.2.00.1</v>
          </cell>
          <cell r="D994" t="str">
            <v>ขอนแก่น</v>
          </cell>
          <cell r="E994">
            <v>2562</v>
          </cell>
          <cell r="F994" t="str">
            <v>บ้านโนนบ่อ หมู่ 4, 12 และ 15 ตำบลพระยืน อำเภอพระยืน จังหวัดขอนแก่น</v>
          </cell>
          <cell r="G994">
            <v>3350000</v>
          </cell>
          <cell r="H994">
            <v>120</v>
          </cell>
          <cell r="I994">
            <v>0</v>
          </cell>
          <cell r="J994">
            <v>120</v>
          </cell>
        </row>
        <row r="995">
          <cell r="C995" t="str">
            <v>1Z.61.0411.1.2.2.00.3</v>
          </cell>
          <cell r="D995" t="str">
            <v>ขอนแก่น</v>
          </cell>
          <cell r="E995">
            <v>2562</v>
          </cell>
          <cell r="F995" t="str">
            <v>บ้านหนองนิยม ม.14 ต.ท่าพระ อ.เมือง จ.ขอนแก่น</v>
          </cell>
          <cell r="G995">
            <v>1488000</v>
          </cell>
          <cell r="H995">
            <v>140</v>
          </cell>
          <cell r="J995">
            <v>140</v>
          </cell>
        </row>
        <row r="996">
          <cell r="C996" t="str">
            <v>1Z.62.0415.1.2.2.00.1</v>
          </cell>
          <cell r="D996" t="str">
            <v>ขอนแก่น</v>
          </cell>
          <cell r="E996">
            <v>2562</v>
          </cell>
          <cell r="F996" t="str">
            <v>บ้านหนองหญ้าแพรก หมู่ 11 ตำบลดอนหัน อำเภอเมือง จังหวัดขอนแก่น</v>
          </cell>
          <cell r="G996">
            <v>3933000</v>
          </cell>
          <cell r="H996">
            <v>120</v>
          </cell>
          <cell r="I996">
            <v>0</v>
          </cell>
          <cell r="J996">
            <v>120</v>
          </cell>
        </row>
        <row r="997">
          <cell r="C997" t="str">
            <v>1Z.59.0684.1.2.2.00.1</v>
          </cell>
          <cell r="D997" t="str">
            <v>จัตุรัส</v>
          </cell>
          <cell r="E997">
            <v>2559</v>
          </cell>
          <cell r="F997" t="str">
            <v>บ้านหนองบัวแดง  ม.12 ต.หนองฉิม อ.เนินสง่า จ.ชัยภูมิ</v>
          </cell>
          <cell r="G997">
            <v>260400</v>
          </cell>
          <cell r="H997">
            <v>8</v>
          </cell>
          <cell r="I997">
            <v>11</v>
          </cell>
          <cell r="J997">
            <v>-3</v>
          </cell>
          <cell r="K997" t="str">
            <v>CP</v>
          </cell>
        </row>
        <row r="998">
          <cell r="C998" t="str">
            <v>1Z.60.0035.1.2.2.00.1</v>
          </cell>
          <cell r="D998" t="str">
            <v>จัตุรัส</v>
          </cell>
          <cell r="E998">
            <v>2560</v>
          </cell>
          <cell r="F998" t="str">
            <v>บ้านนา หมู่ที่ 1 ตำบลบ้านขาม อำเภอจัตุรัส จังหวัดชัยภูมิ</v>
          </cell>
          <cell r="G998">
            <v>188000</v>
          </cell>
          <cell r="H998">
            <v>12</v>
          </cell>
          <cell r="I998">
            <v>0</v>
          </cell>
          <cell r="J998">
            <v>12</v>
          </cell>
        </row>
        <row r="999">
          <cell r="C999" t="str">
            <v>1Z.62.0438.1.2.2.00.1</v>
          </cell>
          <cell r="D999" t="str">
            <v>จัตุรัส</v>
          </cell>
          <cell r="E999">
            <v>2562</v>
          </cell>
          <cell r="F999" t="str">
            <v>บ้านตลาด หมู่ 1 ตำบลกุดน้ำใส อำเภอจัตุรัส จังหวัดชัยภูมิ</v>
          </cell>
          <cell r="G999">
            <v>283000</v>
          </cell>
          <cell r="H999">
            <v>15</v>
          </cell>
          <cell r="I999">
            <v>0</v>
          </cell>
          <cell r="J999">
            <v>15</v>
          </cell>
        </row>
        <row r="1000">
          <cell r="C1000" t="str">
            <v>1Z.59.0670.1.2.2.00.1</v>
          </cell>
          <cell r="D1000" t="str">
            <v>ชนบท</v>
          </cell>
          <cell r="E1000">
            <v>2559</v>
          </cell>
          <cell r="F1000" t="str">
            <v>บ้านกุดเพียขอม ม.1 ต.กุดเพียขอม อ.ชนบท จ.ขอนแก่น</v>
          </cell>
          <cell r="G1000">
            <v>42200</v>
          </cell>
          <cell r="H1000">
            <v>2</v>
          </cell>
          <cell r="I1000">
            <v>8</v>
          </cell>
          <cell r="J1000">
            <v>-6</v>
          </cell>
          <cell r="K1000" t="str">
            <v>CP</v>
          </cell>
        </row>
        <row r="1001">
          <cell r="C1001" t="str">
            <v>1Z.59.1186.1.2.2.00.2</v>
          </cell>
          <cell r="D1001" t="str">
            <v>ชนบท</v>
          </cell>
          <cell r="E1001">
            <v>2559</v>
          </cell>
          <cell r="F1001" t="str">
            <v>บ้านทุ่มห้วย ม.3 ต.ห้วยแก อ.ชนบท จ.ขอนแก่น</v>
          </cell>
          <cell r="G1001">
            <v>672000</v>
          </cell>
          <cell r="H1001">
            <v>160</v>
          </cell>
          <cell r="I1001">
            <v>59</v>
          </cell>
          <cell r="J1001">
            <v>101</v>
          </cell>
        </row>
        <row r="1002">
          <cell r="C1002" t="str">
            <v>1Z.62.0411.1.2.2.00.1</v>
          </cell>
          <cell r="D1002" t="str">
            <v>ชนบท</v>
          </cell>
          <cell r="E1002">
            <v>2562</v>
          </cell>
          <cell r="F1002" t="str">
            <v>บ้านหนองกระรอก หมู่ 4 ตำบลแวงใหญ่ อำเภอแวงใหญ่ จังหวัดขอนแก่น</v>
          </cell>
          <cell r="G1002">
            <v>747000</v>
          </cell>
          <cell r="H1002">
            <v>80</v>
          </cell>
          <cell r="I1002">
            <v>0</v>
          </cell>
          <cell r="J1002">
            <v>80</v>
          </cell>
        </row>
        <row r="1003">
          <cell r="C1003" t="str">
            <v>1Z.59.0674.1.2.2.00.1</v>
          </cell>
          <cell r="D1003" t="str">
            <v>ชัยภูมิ</v>
          </cell>
          <cell r="E1003">
            <v>2559</v>
          </cell>
          <cell r="F1003" t="str">
            <v>คุ้มหัวหนองบัว ซอยทิศตะวันออกสระหนองบัว ต.โนนแดง อ.บ้านเขว้า จ.ชัยภูมิ</v>
          </cell>
          <cell r="G1003">
            <v>281100</v>
          </cell>
          <cell r="H1003">
            <v>10</v>
          </cell>
          <cell r="I1003">
            <v>10</v>
          </cell>
          <cell r="J1003">
            <v>0</v>
          </cell>
        </row>
        <row r="1004">
          <cell r="C1004" t="str">
            <v>1Z.59.0665.1.2.2.00.1</v>
          </cell>
          <cell r="D1004" t="str">
            <v>ชัยภูมิ</v>
          </cell>
          <cell r="E1004">
            <v>2559</v>
          </cell>
          <cell r="F1004" t="str">
            <v>ถ.ชัยภูมิ-บ้านเขว้า บ้านหัวหนอง ม.14 ต.ชีลอง อ.เมือง จ.ชัยภูมิ</v>
          </cell>
          <cell r="G1004">
            <v>316500</v>
          </cell>
          <cell r="H1004">
            <v>15</v>
          </cell>
          <cell r="I1004">
            <v>5</v>
          </cell>
          <cell r="J1004">
            <v>10</v>
          </cell>
        </row>
        <row r="1005">
          <cell r="C1005" t="str">
            <v>1Z.59.1209.1.2.2.00.2</v>
          </cell>
          <cell r="D1005" t="str">
            <v>ชัยภูมิ</v>
          </cell>
          <cell r="E1005">
            <v>2559</v>
          </cell>
          <cell r="F1005" t="str">
            <v>ถนนชัยภูมิ-สีคิ้ว ถึงบ้านกุดโง้ง บ้านหนองฉิม,บ้านบุ่งคล้า,บ้านโนนแดง บ้านโนนหัวนา,บ้านกุดโง้ง  ต.บุ่งคล้า อ.เมือง จ.ชัยภูมิ</v>
          </cell>
          <cell r="G1005">
            <v>24900000</v>
          </cell>
          <cell r="H1005">
            <v>1500</v>
          </cell>
          <cell r="I1005">
            <v>156</v>
          </cell>
          <cell r="J1005">
            <v>1344</v>
          </cell>
        </row>
        <row r="1006">
          <cell r="C1006" t="str">
            <v>1Z.59.1184.1.2.2.00.2</v>
          </cell>
          <cell r="D1006" t="str">
            <v>ชัยภูมิ</v>
          </cell>
          <cell r="E1006">
            <v>2559</v>
          </cell>
          <cell r="F1006" t="str">
            <v>บ้านโนนสมบูรณ์ ม.4 คุ้มหนองโง้ง ต.หนองนาแซง อ.เมือง จ.ชัยภูมิ</v>
          </cell>
          <cell r="G1006">
            <v>121000</v>
          </cell>
          <cell r="H1006">
            <v>8</v>
          </cell>
          <cell r="I1006">
            <v>4</v>
          </cell>
          <cell r="J1006">
            <v>4</v>
          </cell>
        </row>
        <row r="1007">
          <cell r="C1007" t="str">
            <v>1Z.59.0681.1.2.2.00.1</v>
          </cell>
          <cell r="D1007" t="str">
            <v>ชัยภูมิ</v>
          </cell>
          <cell r="E1007">
            <v>2559</v>
          </cell>
          <cell r="F1007" t="str">
            <v>บ้านหนองขี้เหล็กน้อย - ปรางค์กู่ (ซอยโบสถ์คริสต์) ต.ในเมือง อ.เมือง จ.ชัยภูมิ</v>
          </cell>
          <cell r="G1007">
            <v>193600</v>
          </cell>
          <cell r="H1007">
            <v>5</v>
          </cell>
          <cell r="I1007">
            <v>5</v>
          </cell>
          <cell r="J1007">
            <v>0</v>
          </cell>
        </row>
        <row r="1008">
          <cell r="C1008" t="str">
            <v>1Z.59.0668.1.2.2.00.1</v>
          </cell>
          <cell r="D1008" t="str">
            <v>ชัยภูมิ</v>
          </cell>
          <cell r="E1008">
            <v>2559</v>
          </cell>
          <cell r="F1008" t="str">
            <v>บ้านหัวนา - บ้านโนนสมบูรณ์ (บ้านนายกุหลาบ) ต.หนองนาแซง อ.เมือง จ.ชัยภูมิ</v>
          </cell>
          <cell r="G1008">
            <v>351900</v>
          </cell>
          <cell r="H1008">
            <v>15</v>
          </cell>
          <cell r="I1008">
            <v>10</v>
          </cell>
          <cell r="J1008">
            <v>5</v>
          </cell>
        </row>
        <row r="1009">
          <cell r="C1009" t="str">
            <v>1Z.62.0428.1.2.2.00.1</v>
          </cell>
          <cell r="D1009" t="str">
            <v>ชัยภูมิ</v>
          </cell>
          <cell r="E1009">
            <v>2562</v>
          </cell>
          <cell r="F1009" t="str">
            <v>บ้านขวาน้อย หมู่ 1 (ซอยข้างโรงสีทางไปหนองตาดำ) ตำบลบุ่งคล้า อำเภอเมือง จังหวัดชัยภูมิ</v>
          </cell>
          <cell r="G1009">
            <v>124000</v>
          </cell>
          <cell r="H1009">
            <v>4</v>
          </cell>
          <cell r="I1009">
            <v>0</v>
          </cell>
          <cell r="J1009">
            <v>4</v>
          </cell>
        </row>
        <row r="1010">
          <cell r="C1010" t="str">
            <v>1Z.62.0432.1.2.2.00.1</v>
          </cell>
          <cell r="D1010" t="str">
            <v>ชัยภูมิ</v>
          </cell>
          <cell r="E1010">
            <v>2562</v>
          </cell>
          <cell r="F1010" t="str">
            <v>บ้านผือ (ซอยตะวันตกศาลา SML ไปบ้านโนนม่วง) ตำบลกุดตุ้ม อำเภอเมือง จังหวัดชัยภูมิ</v>
          </cell>
          <cell r="G1010">
            <v>221000</v>
          </cell>
          <cell r="H1010">
            <v>7</v>
          </cell>
          <cell r="I1010">
            <v>0</v>
          </cell>
          <cell r="J1010">
            <v>7</v>
          </cell>
        </row>
        <row r="1011">
          <cell r="C1011" t="str">
            <v>1Z.62.0418.1.2.2.00.1</v>
          </cell>
          <cell r="D1011" t="str">
            <v>ชัยภูมิ</v>
          </cell>
          <cell r="E1011">
            <v>2562</v>
          </cell>
          <cell r="F1011" t="str">
            <v>บ้านหัวนา หมู่ 6 (ซอยตรงข้ามวัดบ้านหัวนา) ตำบลบุ่งคล้า อำเภอเมือง จังหวัดชัยภูมิ</v>
          </cell>
          <cell r="G1011">
            <v>162000</v>
          </cell>
          <cell r="H1011">
            <v>6</v>
          </cell>
          <cell r="I1011">
            <v>0</v>
          </cell>
          <cell r="J1011">
            <v>6</v>
          </cell>
        </row>
        <row r="1012">
          <cell r="C1012" t="str">
            <v>1Z.59.1854.1.2.2.00.2</v>
          </cell>
          <cell r="D1012" t="str">
            <v>ชุมแพ</v>
          </cell>
          <cell r="E1012">
            <v>2559</v>
          </cell>
          <cell r="F1012" t="str">
            <v>ถนนวังเพิ่ม - โสกหาด ต.วังเพิ่ม อ.สีชมพู จ.ขอนแก่น</v>
          </cell>
          <cell r="G1012">
            <v>186000</v>
          </cell>
          <cell r="H1012">
            <v>15</v>
          </cell>
          <cell r="I1012">
            <v>8</v>
          </cell>
          <cell r="J1012">
            <v>7</v>
          </cell>
        </row>
        <row r="1013">
          <cell r="C1013" t="str">
            <v>1Z.59.0656.1.2.2.00.1</v>
          </cell>
          <cell r="D1013" t="str">
            <v>ชุมแพ</v>
          </cell>
          <cell r="E1013">
            <v>2559</v>
          </cell>
          <cell r="F1013" t="str">
            <v>บ้านโนนสวรรค์  ม.3 ต.สีชมพู อ.สีชมพู จ.ขอนแก่น</v>
          </cell>
          <cell r="G1013">
            <v>299800</v>
          </cell>
          <cell r="H1013">
            <v>12</v>
          </cell>
          <cell r="I1013">
            <v>21</v>
          </cell>
          <cell r="J1013">
            <v>-9</v>
          </cell>
          <cell r="K1013" t="str">
            <v>CP</v>
          </cell>
        </row>
        <row r="1014">
          <cell r="C1014" t="str">
            <v>1Z.59.1193.1.2.2.00.2</v>
          </cell>
          <cell r="D1014" t="str">
            <v>น้ำพอง</v>
          </cell>
          <cell r="E1014">
            <v>2559</v>
          </cell>
          <cell r="F1014" t="str">
            <v>บ้านสะอาด  ม.1 ต.สะอาด อ.น้ำพอง จ.ขอนแก่น</v>
          </cell>
          <cell r="G1014">
            <v>1200000</v>
          </cell>
          <cell r="H1014">
            <v>90</v>
          </cell>
          <cell r="I1014">
            <v>90</v>
          </cell>
          <cell r="J1014">
            <v>0</v>
          </cell>
        </row>
        <row r="1015">
          <cell r="C1015" t="str">
            <v>1Z.59.0680.1.2.2.00.1</v>
          </cell>
          <cell r="D1015" t="str">
            <v>บ้านไผ่</v>
          </cell>
          <cell r="E1015">
            <v>2559</v>
          </cell>
          <cell r="F1015" t="str">
            <v>บ้านเกิ้ง ม.3 (ชุมชนคุ้มน้อยหน่า) ต.บ้านไผ่ อ.บ้านไผ่ จ.ขอนแก่น</v>
          </cell>
          <cell r="G1015">
            <v>1026200</v>
          </cell>
          <cell r="H1015">
            <v>30</v>
          </cell>
          <cell r="I1015">
            <v>25</v>
          </cell>
          <cell r="J1015">
            <v>5</v>
          </cell>
        </row>
        <row r="1016">
          <cell r="C1016" t="str">
            <v>1Z.59.1183.1.2.2.00.2</v>
          </cell>
          <cell r="D1016" t="str">
            <v>บ้านไผ่</v>
          </cell>
          <cell r="E1016">
            <v>2559</v>
          </cell>
          <cell r="F1016" t="str">
            <v>บ้านนาโพธิ์ ม.5 ต.ในเมือง อ.บ้านไผ่ จ.ขอนแก่น</v>
          </cell>
          <cell r="G1016">
            <v>2000000</v>
          </cell>
          <cell r="H1016">
            <v>120</v>
          </cell>
          <cell r="I1016">
            <v>62</v>
          </cell>
          <cell r="J1016">
            <v>58</v>
          </cell>
        </row>
        <row r="1017">
          <cell r="C1017" t="str">
            <v>1Z.59.0652.1.2.2.00.1</v>
          </cell>
          <cell r="D1017" t="str">
            <v>บ้านไผ่</v>
          </cell>
          <cell r="E1017">
            <v>2559</v>
          </cell>
          <cell r="F1017" t="str">
            <v>บ้านสำโรง ม.2, บ้านแคนใต้ ม.3, บ้านเหมือดแอ่ ม.4 ต.หนองน้ำใส อ.บ้านไผ่ จ.ขอนแก่น</v>
          </cell>
          <cell r="G1017">
            <v>5947100</v>
          </cell>
          <cell r="H1017">
            <v>250</v>
          </cell>
          <cell r="I1017">
            <v>218</v>
          </cell>
          <cell r="J1017">
            <v>32</v>
          </cell>
        </row>
        <row r="1018">
          <cell r="C1018" t="str">
            <v>1Z.59.1182.1.2.2.00.2</v>
          </cell>
          <cell r="D1018" t="str">
            <v>บ้านไผ่</v>
          </cell>
          <cell r="E1018">
            <v>2559</v>
          </cell>
          <cell r="F1018" t="str">
            <v>บ้านหนองน้ำใส ม.1 (คุ้มดอนชาด) ต.หนองน้ำใส อ.บ้านไผ่ จ.ขอนแก่น</v>
          </cell>
          <cell r="G1018">
            <v>850000</v>
          </cell>
          <cell r="H1018">
            <v>60</v>
          </cell>
          <cell r="I1018">
            <v>70</v>
          </cell>
          <cell r="J1018">
            <v>-10</v>
          </cell>
          <cell r="K1018" t="str">
            <v>CP</v>
          </cell>
        </row>
        <row r="1019">
          <cell r="C1019" t="str">
            <v>1Z.60.0037.1.2.2.00.1</v>
          </cell>
          <cell r="D1019" t="str">
            <v>บ้านไผ่</v>
          </cell>
          <cell r="E1019">
            <v>2560</v>
          </cell>
          <cell r="F1019" t="str">
            <v>บ้านหนองเต่า หมู่ 3, บ้านหนองแซง หมู่ 1, 7 , บ้านขามป้อม หมู่ 2, บ้านสว่างพัฒนา หมู่ 4, บ้านห้วยม่วง หมู่ 5, บ้านขอนสัก หมู่ 6 อำเภอบ้านแฮด จังหวัดขอนแก่น</v>
          </cell>
          <cell r="G1019">
            <v>30486000</v>
          </cell>
          <cell r="H1019">
            <v>1390</v>
          </cell>
          <cell r="I1019">
            <v>33</v>
          </cell>
          <cell r="J1019">
            <v>1357</v>
          </cell>
        </row>
        <row r="1020">
          <cell r="C1020" t="str">
            <v>1Z.62.0410.1.2.2.00.1</v>
          </cell>
          <cell r="D1020" t="str">
            <v>บ้านไผ่</v>
          </cell>
          <cell r="E1020">
            <v>2562</v>
          </cell>
          <cell r="F1020" t="str">
            <v>บ้านโนนสิงห์ทอง หมู่ 5 ตำบลหินตั้ง อำเภอบ้านไผ่ จังหวัดขอนแก่น</v>
          </cell>
          <cell r="G1020">
            <v>1796000</v>
          </cell>
          <cell r="H1020">
            <v>135</v>
          </cell>
          <cell r="I1020">
            <v>0</v>
          </cell>
          <cell r="J1020">
            <v>135</v>
          </cell>
        </row>
        <row r="1021">
          <cell r="C1021" t="str">
            <v>1Z.62.0413.1.2.2.00.1</v>
          </cell>
          <cell r="D1021" t="str">
            <v>บ้านไผ่</v>
          </cell>
          <cell r="E1021">
            <v>2562</v>
          </cell>
          <cell r="F1021" t="str">
            <v>บ้านหินตั้ง หมู่ 10 (คุ้มหลังโรงเรียน) บ้านโคกก่อง หมู่ 2 ตำบลหินตั้ง อำเภอบ้านไผ่ จังหวัดขอนแก่น</v>
          </cell>
          <cell r="G1021">
            <v>849000</v>
          </cell>
          <cell r="H1021">
            <v>55</v>
          </cell>
          <cell r="I1021">
            <v>0</v>
          </cell>
          <cell r="J1021">
            <v>55</v>
          </cell>
        </row>
        <row r="1022">
          <cell r="C1022" t="str">
            <v>1Z.59.1171.1.2.2.00.2</v>
          </cell>
          <cell r="D1022" t="str">
            <v>บำเหน็จณรงค์</v>
          </cell>
          <cell r="E1022">
            <v>2559</v>
          </cell>
          <cell r="F1022" t="str">
            <v xml:space="preserve">บ้านเก่า  ม.8 และบ้านหัวสะพาน ม.10 ต.หัวทะเล อ.บำเหน็จณรงค์ จ.ชัยภูมิ </v>
          </cell>
          <cell r="G1022">
            <v>1290000</v>
          </cell>
          <cell r="H1022">
            <v>250</v>
          </cell>
          <cell r="I1022">
            <v>123</v>
          </cell>
          <cell r="J1022">
            <v>127</v>
          </cell>
        </row>
        <row r="1023">
          <cell r="C1023" t="str">
            <v>1Z.59.1178.1.2.2.00.2</v>
          </cell>
          <cell r="D1023" t="str">
            <v>บำเหน็จณรงค์</v>
          </cell>
          <cell r="E1023">
            <v>2559</v>
          </cell>
          <cell r="F1023" t="str">
            <v>บ้านงิ้ว ม.4, บ้านโนนตะโก ม.10, บ้านขาม ม.2 ต.บ้านขาม อ.จัตุรัส จ.ชัยภูมิ</v>
          </cell>
          <cell r="G1023">
            <v>8280000</v>
          </cell>
          <cell r="H1023">
            <v>800</v>
          </cell>
          <cell r="I1023">
            <v>375</v>
          </cell>
          <cell r="J1023">
            <v>425</v>
          </cell>
        </row>
        <row r="1024">
          <cell r="C1024" t="str">
            <v>1Z.62.0429.1.2.2.00.1</v>
          </cell>
          <cell r="D1024" t="str">
            <v>บำเหน็จณรงค์</v>
          </cell>
          <cell r="E1024">
            <v>2562</v>
          </cell>
          <cell r="F1024" t="str">
            <v>บ้านหนองโสน หมู่ 15 (ทางไปบ้านคาเซ) ตำบลบ้านชวน อำเภอบำเหน็จณรงค์ จังหวัดชัยภูมิ</v>
          </cell>
          <cell r="G1024">
            <v>405000</v>
          </cell>
          <cell r="H1024">
            <v>25</v>
          </cell>
          <cell r="I1024">
            <v>0</v>
          </cell>
          <cell r="J1024">
            <v>25</v>
          </cell>
        </row>
        <row r="1025">
          <cell r="C1025" t="str">
            <v>1Z.59.0672.1.2.2.00.1</v>
          </cell>
          <cell r="D1025" t="str">
            <v>พยัคฆภูมิพิสัย</v>
          </cell>
          <cell r="E1025">
            <v>2559</v>
          </cell>
          <cell r="F1025" t="str">
            <v>บ้านหนองอีเข็ม ม.3 ต.เมืองเสือ อ.พยัคฆภูมิพิสัย จ.มหาสารคาม</v>
          </cell>
          <cell r="G1025">
            <v>1780200</v>
          </cell>
          <cell r="H1025">
            <v>100</v>
          </cell>
          <cell r="I1025">
            <v>82</v>
          </cell>
          <cell r="J1025">
            <v>18</v>
          </cell>
        </row>
        <row r="1026">
          <cell r="C1026" t="str">
            <v>1Z.60.0033.1.2.2.00.1</v>
          </cell>
          <cell r="D1026" t="str">
            <v>พยัคฆภูมิพิสัย</v>
          </cell>
          <cell r="E1026">
            <v>2560</v>
          </cell>
          <cell r="F1026" t="str">
            <v>บ้านดอนติ้ว หมู่ 8 , หมู่ 13 ตำบลก้ามปู อำเภอพยัคฆภูมิพิสัย จังหวัดมหาสารคาม</v>
          </cell>
          <cell r="G1026">
            <v>5043000</v>
          </cell>
          <cell r="H1026">
            <v>300</v>
          </cell>
          <cell r="I1026">
            <v>29</v>
          </cell>
          <cell r="J1026">
            <v>271</v>
          </cell>
        </row>
        <row r="1027">
          <cell r="C1027" t="str">
            <v>1Z.62.0447.1.2.2.00.1</v>
          </cell>
          <cell r="D1027" t="str">
            <v>พยัคฆภูมิพิสัย</v>
          </cell>
          <cell r="E1027">
            <v>2562</v>
          </cell>
          <cell r="F1027" t="str">
            <v>บ้านโนนสูง หมู่ 10 ถนนข้างศาลเจ้าแม่กวนอิม ตำบลปะหลาน อำเภอพยัคฆภูมิพิสัย จังหวัดมหาสารคาม</v>
          </cell>
          <cell r="G1027">
            <v>202000</v>
          </cell>
          <cell r="H1027">
            <v>7</v>
          </cell>
          <cell r="I1027">
            <v>0</v>
          </cell>
          <cell r="J1027">
            <v>7</v>
          </cell>
        </row>
        <row r="1028">
          <cell r="C1028" t="str">
            <v>1Z.62.0419.1.2.2.00.1</v>
          </cell>
          <cell r="D1028" t="str">
            <v>พยัคฆภูมิพิสัย</v>
          </cell>
          <cell r="E1028">
            <v>2562</v>
          </cell>
          <cell r="F1028" t="str">
            <v>บ้านหนองสนม หมู่ 4 และบ้านหนองขาม หมู่ 9 ตำบลก้ามปู อำเภอพยัคฆภูมิพิสัย จังหวัดมหาสารคาม</v>
          </cell>
          <cell r="G1028">
            <v>3403000</v>
          </cell>
          <cell r="H1028">
            <v>180</v>
          </cell>
          <cell r="I1028">
            <v>0</v>
          </cell>
          <cell r="J1028">
            <v>180</v>
          </cell>
        </row>
        <row r="1029">
          <cell r="C1029" t="str">
            <v>1Z.62.0420.1.2.2.00.1</v>
          </cell>
          <cell r="D1029" t="str">
            <v>พยัคฆภูมิพิสัย</v>
          </cell>
          <cell r="E1029">
            <v>2562</v>
          </cell>
          <cell r="F1029" t="str">
            <v>บ้านหนองสองห้อง หมู่ 7 ตำบลหนองบัวแก้ว อำเภอพยัคฆภูมิพิสัย จังหวัดมหาสารคาม</v>
          </cell>
          <cell r="G1029">
            <v>959000</v>
          </cell>
          <cell r="H1029">
            <v>50</v>
          </cell>
          <cell r="I1029">
            <v>0</v>
          </cell>
          <cell r="J1029">
            <v>50</v>
          </cell>
        </row>
        <row r="1030">
          <cell r="C1030" t="str">
            <v>1Z.59.1856.1.2.2.00.2</v>
          </cell>
          <cell r="D1030" t="str">
            <v>โพนทอง</v>
          </cell>
          <cell r="E1030">
            <v>2559</v>
          </cell>
          <cell r="F1030" t="str">
            <v>คุ้มเก่า ม.3 ต.กลาง อ.เสลภูมิ จ.ร้อยเอ็ด</v>
          </cell>
          <cell r="G1030">
            <v>196000</v>
          </cell>
          <cell r="H1030">
            <v>35</v>
          </cell>
          <cell r="I1030">
            <v>32</v>
          </cell>
          <cell r="J1030">
            <v>3</v>
          </cell>
        </row>
        <row r="1031">
          <cell r="C1031" t="str">
            <v>1Z.59.0663.1.2.2.00.1</v>
          </cell>
          <cell r="D1031" t="str">
            <v>โพนทอง</v>
          </cell>
          <cell r="E1031">
            <v>2559</v>
          </cell>
          <cell r="F1031" t="str">
            <v>ชุมชนบ้านศรีเมือง ม.13 (คุ้มรวงทอง) ต.ร่องคำ อ.ร่องคำ จ.กาฬสินธุ์</v>
          </cell>
          <cell r="G1031">
            <v>129700</v>
          </cell>
          <cell r="H1031">
            <v>8</v>
          </cell>
          <cell r="I1031">
            <v>29</v>
          </cell>
          <cell r="J1031">
            <v>-21</v>
          </cell>
          <cell r="K1031" t="str">
            <v>CP</v>
          </cell>
        </row>
        <row r="1032">
          <cell r="C1032" t="str">
            <v>1Z.59.0662.1.2.2.00.1</v>
          </cell>
          <cell r="D1032" t="str">
            <v>โพนทอง</v>
          </cell>
          <cell r="E1032">
            <v>2559</v>
          </cell>
          <cell r="F1032" t="str">
            <v>ถนนข้างวัดบ้านโนนสวรรค์ ม.3 ต.แวง อ.โพนทอง จ.ร้อยเอ็ด</v>
          </cell>
          <cell r="G1032">
            <v>370500</v>
          </cell>
          <cell r="H1032">
            <v>25</v>
          </cell>
          <cell r="I1032">
            <v>36</v>
          </cell>
          <cell r="J1032">
            <v>-11</v>
          </cell>
          <cell r="K1032" t="str">
            <v>CP</v>
          </cell>
        </row>
        <row r="1033">
          <cell r="C1033" t="str">
            <v>1Z.59.0671.1.2.2.00.1</v>
          </cell>
          <cell r="D1033" t="str">
            <v>โพนทอง</v>
          </cell>
          <cell r="E1033">
            <v>2559</v>
          </cell>
          <cell r="F1033" t="str">
            <v>ถนนสนามม้า ซ.5, ถ.โคกคำเจริญ ซ.6  ม.6 ต.ขวัญเมือง อ.เสลภูมิ จ.ร้อยเอ็ด</v>
          </cell>
          <cell r="G1033">
            <v>505200</v>
          </cell>
          <cell r="H1033">
            <v>25</v>
          </cell>
          <cell r="I1033">
            <v>39</v>
          </cell>
          <cell r="J1033">
            <v>-14</v>
          </cell>
          <cell r="K1033" t="str">
            <v>CP</v>
          </cell>
        </row>
        <row r="1034">
          <cell r="C1034" t="str">
            <v>1Z.59.0659.1.2.2.00.1</v>
          </cell>
          <cell r="D1034" t="str">
            <v>โพนทอง</v>
          </cell>
          <cell r="E1034">
            <v>2559</v>
          </cell>
          <cell r="F1034" t="str">
            <v>บ้านดงประเสริฐ ม.2,ม.7 หลัง รพ.เสลภูมิ อ.เสลภูมิ จ.ร้อยเอ็ด</v>
          </cell>
          <cell r="G1034">
            <v>227000</v>
          </cell>
          <cell r="H1034">
            <v>17</v>
          </cell>
          <cell r="I1034">
            <v>26</v>
          </cell>
          <cell r="J1034">
            <v>-9</v>
          </cell>
          <cell r="K1034" t="str">
            <v>CP</v>
          </cell>
        </row>
        <row r="1035">
          <cell r="C1035" t="str">
            <v>1Z.59.1864.1.2.2.00.2</v>
          </cell>
          <cell r="D1035" t="str">
            <v>โพนทอง</v>
          </cell>
          <cell r="E1035">
            <v>2559</v>
          </cell>
          <cell r="F1035" t="str">
            <v>บ้านท่าไคร้เหนือ ม.5 ต.ขวัญเมือง อ.เสลภูมิ จ.ร้อยเอ็ด</v>
          </cell>
          <cell r="G1035">
            <v>1400000</v>
          </cell>
          <cell r="H1035">
            <v>120</v>
          </cell>
          <cell r="I1035">
            <v>49</v>
          </cell>
          <cell r="J1035">
            <v>71</v>
          </cell>
        </row>
        <row r="1036">
          <cell r="C1036" t="str">
            <v>1Z.59.1200.1.2.2.00.2</v>
          </cell>
          <cell r="D1036" t="str">
            <v>โพนทอง</v>
          </cell>
          <cell r="E1036">
            <v>2559</v>
          </cell>
          <cell r="F1036" t="str">
            <v>บ้านโนนสวาง, บ้านโคกพัฒนา  ม.10  และซอยคุณตา ต.สระนกแก้ว อ.โพนทอง จ.ร้อยเอ็ด</v>
          </cell>
          <cell r="G1036">
            <v>1598000</v>
          </cell>
          <cell r="H1036">
            <v>136</v>
          </cell>
          <cell r="I1036">
            <v>128</v>
          </cell>
          <cell r="J1036">
            <v>8</v>
          </cell>
        </row>
        <row r="1037">
          <cell r="C1037" t="str">
            <v>1Z.59.0677.1.2.2.00.1</v>
          </cell>
          <cell r="D1037" t="str">
            <v>โพนทอง</v>
          </cell>
          <cell r="E1037">
            <v>2559</v>
          </cell>
          <cell r="F1037" t="str">
            <v>บ้านหนองนกเป็ด ม.2 ต.สระนกแก้ว อ.โพนทอง จ.ร้อยเอ็ด</v>
          </cell>
          <cell r="G1037">
            <v>354800</v>
          </cell>
          <cell r="H1037">
            <v>16</v>
          </cell>
          <cell r="I1037">
            <v>45</v>
          </cell>
          <cell r="J1037">
            <v>-29</v>
          </cell>
          <cell r="K1037" t="str">
            <v>CP</v>
          </cell>
        </row>
        <row r="1038">
          <cell r="C1038" t="str">
            <v>1Z.59.1857.1.2.2.00.2</v>
          </cell>
          <cell r="D1038" t="str">
            <v>โพนทอง</v>
          </cell>
          <cell r="E1038">
            <v>2559</v>
          </cell>
          <cell r="F1038" t="str">
            <v>บ้านเหล่าอ้อย ต.เหล่าอ้อย อ.ร่องคำ จ.กาฬสินธุ์</v>
          </cell>
          <cell r="G1038">
            <v>1906000</v>
          </cell>
          <cell r="H1038">
            <v>220</v>
          </cell>
          <cell r="I1038">
            <v>70</v>
          </cell>
          <cell r="J1038">
            <v>150</v>
          </cell>
        </row>
        <row r="1039">
          <cell r="C1039" t="str">
            <v>1Z.62.0422.1.2.2.00.1</v>
          </cell>
          <cell r="D1039" t="str">
            <v>โพนทอง</v>
          </cell>
          <cell r="E1039">
            <v>2562</v>
          </cell>
          <cell r="F1039" t="str">
            <v>ทางหลวงหมายเลข 23 จากป้อมตำรวจทางหลวงเสลภูมิ ถึง กม.139+000 อำเภอเสลภูมิ จังหวัดร้อยเอ็ด</v>
          </cell>
          <cell r="G1039">
            <v>115000</v>
          </cell>
          <cell r="H1039">
            <v>7</v>
          </cell>
          <cell r="I1039">
            <v>0</v>
          </cell>
          <cell r="J1039">
            <v>7</v>
          </cell>
        </row>
        <row r="1040">
          <cell r="C1040" t="str">
            <v>1Z.62.0425.1.2.2.00.1</v>
          </cell>
          <cell r="D1040" t="str">
            <v>โพนทอง</v>
          </cell>
          <cell r="E1040">
            <v>2562</v>
          </cell>
          <cell r="F1040" t="str">
            <v>บ้านโคกภูดิน หมู่ 6 ตำบลนาเมือง อำเภอเสลภูมิ จังหวัดร้อยเอ็ด</v>
          </cell>
          <cell r="G1040">
            <v>534000</v>
          </cell>
          <cell r="H1040">
            <v>30</v>
          </cell>
          <cell r="I1040">
            <v>0</v>
          </cell>
          <cell r="J1040">
            <v>30</v>
          </cell>
        </row>
        <row r="1041">
          <cell r="C1041" t="str">
            <v>1Z.62.0416.1.2.2.00.1</v>
          </cell>
          <cell r="D1041" t="str">
            <v>โพนทอง</v>
          </cell>
          <cell r="E1041">
            <v>2562</v>
          </cell>
          <cell r="F1041" t="str">
            <v>บ้านดงประเสริฐ หมู่ 9, 10 ตำบลขวัญเมือง อำเภอเสลภูมิ จังหวัดร้อยเอ็ด</v>
          </cell>
          <cell r="G1041">
            <v>761000</v>
          </cell>
          <cell r="H1041">
            <v>50</v>
          </cell>
          <cell r="I1041">
            <v>0</v>
          </cell>
          <cell r="J1041">
            <v>50</v>
          </cell>
        </row>
        <row r="1042">
          <cell r="C1042" t="str">
            <v>1Z.62.0435.1.2.2.00.1</v>
          </cell>
          <cell r="D1042" t="str">
            <v>โพนทอง</v>
          </cell>
          <cell r="E1042">
            <v>2562</v>
          </cell>
          <cell r="F1042" t="str">
            <v>บ้านบัวคำ หมู่ 2 ตำบลบัวคำ อำเภอโพธิ์ชัย จังหวัดร้อยเอ็ด</v>
          </cell>
          <cell r="G1042">
            <v>1595000</v>
          </cell>
          <cell r="H1042">
            <v>80</v>
          </cell>
          <cell r="I1042">
            <v>0</v>
          </cell>
          <cell r="J1042">
            <v>80</v>
          </cell>
        </row>
        <row r="1043">
          <cell r="C1043" t="str">
            <v>1Z.62.0427.1.2.2.00.1</v>
          </cell>
          <cell r="D1043" t="str">
            <v>โพนทอง</v>
          </cell>
          <cell r="E1043">
            <v>2562</v>
          </cell>
          <cell r="F1043" t="str">
            <v>บ้านเมืองไพร หมู่ 9 ตำบลเมืองไพร อำเภอเสลภูมิ จังหวัดร้อยเอ็ด</v>
          </cell>
          <cell r="G1043">
            <v>459000</v>
          </cell>
          <cell r="H1043">
            <v>25</v>
          </cell>
          <cell r="I1043">
            <v>0</v>
          </cell>
          <cell r="J1043">
            <v>25</v>
          </cell>
        </row>
        <row r="1044">
          <cell r="C1044" t="str">
            <v>1Z.62.0436.1.2.2.00.1</v>
          </cell>
          <cell r="D1044" t="str">
            <v>โพนทอง</v>
          </cell>
          <cell r="E1044">
            <v>2562</v>
          </cell>
          <cell r="F1044" t="str">
            <v>บ้านโสกม่วง หมู่ 14 ตำบลนาเมือง อำเภอเสลภูมิ จังหวัดร้อยเอ็ด</v>
          </cell>
          <cell r="G1044">
            <v>792000</v>
          </cell>
          <cell r="H1044">
            <v>38</v>
          </cell>
          <cell r="I1044">
            <v>0</v>
          </cell>
          <cell r="J1044">
            <v>38</v>
          </cell>
        </row>
        <row r="1045">
          <cell r="C1045" t="str">
            <v>1Z.62.0430.1.2.2.00.1</v>
          </cell>
          <cell r="D1045" t="str">
            <v>โพนทอง</v>
          </cell>
          <cell r="E1045">
            <v>2562</v>
          </cell>
          <cell r="F1045" t="str">
            <v>บ้านหนองอึ่ง หมู่ 4 ตำบลเชียงใหม่ อำเภอโพธิ์ชัย จังหวัดร้อยเอ็ด</v>
          </cell>
          <cell r="G1045">
            <v>568000</v>
          </cell>
          <cell r="H1045">
            <v>30</v>
          </cell>
          <cell r="I1045">
            <v>0</v>
          </cell>
          <cell r="J1045">
            <v>30</v>
          </cell>
        </row>
        <row r="1046">
          <cell r="C1046" t="str">
            <v>1Z.59.1179.1.2.2.00.2</v>
          </cell>
          <cell r="D1046" t="str">
            <v>ภูเขียว</v>
          </cell>
          <cell r="E1046">
            <v>2559</v>
          </cell>
          <cell r="F1046" t="str">
            <v>ซอยตะวันลับฟ้าบ้านหนองหว้า ม.6 ต.ผักปัง อ.ภูเขียว จ.ชัยภูมิ</v>
          </cell>
          <cell r="G1046">
            <v>48000</v>
          </cell>
          <cell r="H1046">
            <v>8</v>
          </cell>
          <cell r="I1046">
            <v>4</v>
          </cell>
          <cell r="J1046">
            <v>4</v>
          </cell>
        </row>
        <row r="1047">
          <cell r="C1047" t="str">
            <v>1Z.59.1181.1.2.2.00.2</v>
          </cell>
          <cell r="D1047" t="str">
            <v>ภูเขียว</v>
          </cell>
          <cell r="E1047">
            <v>2559</v>
          </cell>
          <cell r="F1047" t="str">
            <v>บ้านแดง ม.1 ต.หนองตูม อ.ภูเขียว จ.ชัยภูมิ</v>
          </cell>
          <cell r="G1047">
            <v>99000</v>
          </cell>
          <cell r="H1047">
            <v>10</v>
          </cell>
          <cell r="I1047">
            <v>6</v>
          </cell>
          <cell r="J1047">
            <v>4</v>
          </cell>
        </row>
        <row r="1048">
          <cell r="C1048" t="str">
            <v>1Z.59.1180.1.2.2.00.2</v>
          </cell>
          <cell r="D1048" t="str">
            <v>ภูเขียว</v>
          </cell>
          <cell r="E1048">
            <v>2559</v>
          </cell>
          <cell r="F1048" t="str">
            <v>บ้านแดงหมู่ 13 ต.หนองตูม อ.ภูเขียว จ.ชัยภูมิ</v>
          </cell>
          <cell r="G1048">
            <v>168000</v>
          </cell>
          <cell r="H1048">
            <v>25</v>
          </cell>
          <cell r="I1048">
            <v>8</v>
          </cell>
          <cell r="J1048">
            <v>17</v>
          </cell>
        </row>
        <row r="1049">
          <cell r="C1049" t="str">
            <v>1Z.59.0655.1.2.2.00.1</v>
          </cell>
          <cell r="D1049" t="str">
            <v>ภูเขียว</v>
          </cell>
          <cell r="E1049">
            <v>2559</v>
          </cell>
          <cell r="F1049" t="str">
            <v>บ้านโนนงาม ม.17 ต.ผักปัง อ.ภูเขียว จ.ชัยภูมิ</v>
          </cell>
          <cell r="G1049">
            <v>100200</v>
          </cell>
          <cell r="H1049">
            <v>5</v>
          </cell>
          <cell r="I1049">
            <v>3</v>
          </cell>
          <cell r="J1049">
            <v>2</v>
          </cell>
        </row>
        <row r="1050">
          <cell r="C1050" t="str">
            <v>1Z.62.0434.1.2.2.00.1</v>
          </cell>
          <cell r="D1050" t="str">
            <v>ภูเขียว</v>
          </cell>
          <cell r="E1050">
            <v>2562</v>
          </cell>
          <cell r="F1050" t="str">
            <v>บ้านโนนโก หมู่ 10 ตำบลบ้านเป้า อำเภอเกษตรสมบูรณ์ จังหวัดชัยภูมิ</v>
          </cell>
          <cell r="G1050">
            <v>87000</v>
          </cell>
          <cell r="H1050">
            <v>4</v>
          </cell>
          <cell r="I1050">
            <v>0</v>
          </cell>
          <cell r="J1050">
            <v>4</v>
          </cell>
        </row>
        <row r="1051">
          <cell r="C1051" t="str">
            <v>1Z.62.0433.1.2.2.00.1</v>
          </cell>
          <cell r="D1051" t="str">
            <v>ภูเขียว</v>
          </cell>
          <cell r="E1051">
            <v>2562</v>
          </cell>
          <cell r="F1051" t="str">
            <v>บ้านหญ้านาง หมู่ 2 ตำบลบ้านเป้า อำเภอเกษตรสมบูรณ์ จังหวัดชัยภูมิ</v>
          </cell>
          <cell r="G1051">
            <v>86000</v>
          </cell>
          <cell r="H1051">
            <v>4</v>
          </cell>
          <cell r="I1051">
            <v>0</v>
          </cell>
          <cell r="J1051">
            <v>4</v>
          </cell>
        </row>
        <row r="1052">
          <cell r="C1052" t="str">
            <v>1Z.62.0789.1.2.2.00.1</v>
          </cell>
          <cell r="D1052" t="str">
            <v>ภูเขียว</v>
          </cell>
          <cell r="E1052">
            <v>2562</v>
          </cell>
          <cell r="F1052" t="str">
            <v>บ้านหนองเซียงซา หมู่ 16 ตำบลผักปัง อำเภอภูเขียว จังหวัดชัยภูมิ</v>
          </cell>
          <cell r="G1052">
            <v>212000</v>
          </cell>
          <cell r="H1052">
            <v>0</v>
          </cell>
          <cell r="I1052">
            <v>0</v>
          </cell>
          <cell r="J1052">
            <v>0</v>
          </cell>
        </row>
        <row r="1053">
          <cell r="C1053" t="str">
            <v>1Z.59.1206.1.2.2.00.2</v>
          </cell>
          <cell r="D1053" t="str">
            <v>มหาสารคาม</v>
          </cell>
          <cell r="E1053">
            <v>2559</v>
          </cell>
          <cell r="F1053" t="str">
            <v>บ้านสงเปลือย ม.9, บ้านโพธิ์สระแก้ว ม.20, บ้านหมี่ ม.8 ต.เขวา อ.เมือง จ.มหาสารคาม</v>
          </cell>
          <cell r="G1053">
            <v>4714300</v>
          </cell>
          <cell r="H1053">
            <v>800</v>
          </cell>
          <cell r="I1053">
            <v>377</v>
          </cell>
          <cell r="J1053">
            <v>423</v>
          </cell>
        </row>
        <row r="1054">
          <cell r="C1054" t="str">
            <v>1Z.60.0939.1.2.2.00.3</v>
          </cell>
          <cell r="D1054" t="str">
            <v>มหาสารคาม</v>
          </cell>
          <cell r="E1054">
            <v>2560</v>
          </cell>
          <cell r="F1054" t="str">
            <v>ซอยตาทองคำ ม.8 บ้านหนองแวง ต.แวงน่าง อ.เมือง  จ.มหาสารคาม</v>
          </cell>
          <cell r="G1054">
            <v>176000</v>
          </cell>
          <cell r="H1054">
            <v>20</v>
          </cell>
          <cell r="I1054">
            <v>12</v>
          </cell>
          <cell r="J1054">
            <v>8</v>
          </cell>
        </row>
        <row r="1055">
          <cell r="C1055" t="str">
            <v>1Z.60.1035.1.2.2.00.3</v>
          </cell>
          <cell r="D1055" t="str">
            <v>มหาสารคาม</v>
          </cell>
          <cell r="E1055">
            <v>2560</v>
          </cell>
          <cell r="F1055" t="str">
            <v>ซอยนฤมาศ - วัดป่าดงรัง ต.หัวขวาง อ.โกสุมพิสัย จ.มหาสารคาม</v>
          </cell>
          <cell r="G1055">
            <v>445000</v>
          </cell>
          <cell r="H1055">
            <v>30</v>
          </cell>
          <cell r="I1055">
            <v>15</v>
          </cell>
          <cell r="J1055">
            <v>15</v>
          </cell>
        </row>
        <row r="1056">
          <cell r="C1056" t="str">
            <v>1Z.60.0933.1.2.2.00.3</v>
          </cell>
          <cell r="D1056" t="str">
            <v>มหาสารคาม</v>
          </cell>
          <cell r="E1056">
            <v>2560</v>
          </cell>
          <cell r="F1056" t="str">
            <v>ซอยโรงฆ่าสัตว์ ต.หัวขวาง อ.โกสุมพิสัย จ.มหาสารคาม</v>
          </cell>
          <cell r="G1056">
            <v>156000</v>
          </cell>
          <cell r="H1056">
            <v>40</v>
          </cell>
          <cell r="I1056">
            <v>1</v>
          </cell>
          <cell r="J1056">
            <v>39</v>
          </cell>
        </row>
        <row r="1057">
          <cell r="C1057" t="str">
            <v>1Z.60.1029.1.2.2.00.3</v>
          </cell>
          <cell r="D1057" t="str">
            <v>มหาสารคาม</v>
          </cell>
          <cell r="E1057">
            <v>2560</v>
          </cell>
          <cell r="F1057" t="str">
            <v>บ้านดอนกลอย ม.20 ต.หัวขวาง อ.โกสุมพิสัย จ.มหาสารคาม</v>
          </cell>
          <cell r="G1057">
            <v>436000</v>
          </cell>
          <cell r="H1057">
            <v>25</v>
          </cell>
          <cell r="I1057">
            <v>0</v>
          </cell>
          <cell r="J1057">
            <v>25</v>
          </cell>
        </row>
        <row r="1058">
          <cell r="C1058" t="str">
            <v>1Z.60.0935.1.2.2.00.3</v>
          </cell>
          <cell r="D1058" t="str">
            <v>มหาสารคาม</v>
          </cell>
          <cell r="E1058">
            <v>2560</v>
          </cell>
          <cell r="F1058" t="str">
            <v>บ้านท่าสองคอน ซอย 3 ม.18 ต.ท่าสองคอน อ.เมือง  จ.มหาสารคาม</v>
          </cell>
          <cell r="G1058">
            <v>169000</v>
          </cell>
          <cell r="H1058">
            <v>30</v>
          </cell>
          <cell r="I1058">
            <v>4</v>
          </cell>
          <cell r="J1058">
            <v>26</v>
          </cell>
        </row>
        <row r="1059">
          <cell r="C1059" t="str">
            <v>1Z.60.1038.1.2.2.00.3</v>
          </cell>
          <cell r="D1059" t="str">
            <v>มหาสารคาม</v>
          </cell>
          <cell r="E1059">
            <v>2560</v>
          </cell>
          <cell r="F1059" t="str">
            <v xml:space="preserve">บ้านยางสามัคคี ม.9 ต.ขามเฒ่าพัฒนา อ.กันทรวิชัย จ.มหาสารคาม </v>
          </cell>
          <cell r="G1059">
            <v>1834000</v>
          </cell>
          <cell r="H1059">
            <v>130</v>
          </cell>
          <cell r="I1059">
            <v>32</v>
          </cell>
          <cell r="J1059">
            <v>98</v>
          </cell>
        </row>
        <row r="1060">
          <cell r="C1060" t="str">
            <v>1Z.60.1027.1.2.2.00.3</v>
          </cell>
          <cell r="D1060" t="str">
            <v>มหาสารคาม</v>
          </cell>
          <cell r="E1060">
            <v>2560</v>
          </cell>
          <cell r="F1060" t="str">
            <v>บ้านวังบัว ม.5, 12, 17 บ้านโนนเขวา ม.4 และบ้านดอนเปลือย ม.7 ต.ขามเฒ่าพัฒนา อ.กันทรวิชัย จ.มหาสารคาม</v>
          </cell>
          <cell r="G1060">
            <v>5814000</v>
          </cell>
          <cell r="H1060">
            <v>300</v>
          </cell>
          <cell r="I1060">
            <v>138</v>
          </cell>
          <cell r="J1060">
            <v>162</v>
          </cell>
        </row>
        <row r="1061">
          <cell r="C1061" t="str">
            <v>1Z.60.1040.1.2.2.00.3</v>
          </cell>
          <cell r="D1061" t="str">
            <v>มหาสารคาม</v>
          </cell>
          <cell r="E1061">
            <v>2560</v>
          </cell>
          <cell r="F1061" t="str">
            <v>บ้านหนองแข้ ม.21 ต.ขามเรียง อ.กันทรวิชัย จ.มหาสารคาม</v>
          </cell>
          <cell r="G1061">
            <v>456000</v>
          </cell>
          <cell r="H1061">
            <v>34</v>
          </cell>
          <cell r="I1061">
            <v>13</v>
          </cell>
          <cell r="J1061">
            <v>21</v>
          </cell>
        </row>
        <row r="1062">
          <cell r="C1062" t="str">
            <v>1Z.61.0412.1.2.2.00.3</v>
          </cell>
          <cell r="D1062" t="str">
            <v>มหาสารคาม</v>
          </cell>
          <cell r="E1062">
            <v>2561</v>
          </cell>
          <cell r="F1062" t="str">
            <v>บ้านดอนหน่อง ม.8, 16 ต.ขามเรียง อ.เมือง จ.มหาสารคาม</v>
          </cell>
          <cell r="G1062">
            <v>1689000</v>
          </cell>
          <cell r="H1062">
            <v>181</v>
          </cell>
          <cell r="I1062">
            <v>0</v>
          </cell>
          <cell r="J1062">
            <v>181</v>
          </cell>
        </row>
        <row r="1063">
          <cell r="C1063" t="str">
            <v>1Z.62.0424.1.2.2.00.1</v>
          </cell>
          <cell r="D1063" t="str">
            <v>มหาสารคาม</v>
          </cell>
          <cell r="E1063">
            <v>2562</v>
          </cell>
          <cell r="F1063" t="str">
            <v>บ้านค้อ หมู่ 9 ตำบลหนองจิก อำเภอบรบือ จังหวัดมหาสารคาม</v>
          </cell>
          <cell r="G1063">
            <v>295000</v>
          </cell>
          <cell r="H1063">
            <v>10</v>
          </cell>
          <cell r="I1063">
            <v>0</v>
          </cell>
          <cell r="J1063">
            <v>10</v>
          </cell>
        </row>
        <row r="1064">
          <cell r="C1064" t="str">
            <v>1Z.59.0682.1.2.2.00.1</v>
          </cell>
          <cell r="D1064" t="str">
            <v>เมืองพล</v>
          </cell>
          <cell r="E1064">
            <v>2559</v>
          </cell>
          <cell r="F1064" t="str">
            <v>ซอยทางเลี่ยงไปบ้านเพ็กใหญ่ ต.ลอมคอม อ.พล จ.ขอนแก่น</v>
          </cell>
          <cell r="G1064">
            <v>150300</v>
          </cell>
          <cell r="H1064">
            <v>3</v>
          </cell>
          <cell r="I1064">
            <v>0</v>
          </cell>
          <cell r="J1064">
            <v>3</v>
          </cell>
        </row>
        <row r="1065">
          <cell r="C1065" t="str">
            <v>1Z.59.1859.1.2.2.00.2</v>
          </cell>
          <cell r="D1065" t="str">
            <v>เมืองพล</v>
          </cell>
          <cell r="E1065">
            <v>2559</v>
          </cell>
          <cell r="F1065" t="str">
            <v>บ้านวังคูณ  ม.4 ต.หนองเม็ก อ.หนองสองห้อง จ.ขอนแก่น</v>
          </cell>
          <cell r="G1065">
            <v>1627000</v>
          </cell>
          <cell r="H1065">
            <v>150</v>
          </cell>
          <cell r="I1065">
            <v>54</v>
          </cell>
          <cell r="J1065">
            <v>96</v>
          </cell>
        </row>
        <row r="1066">
          <cell r="C1066" t="str">
            <v>1Z.59.1210.1.2.2.00.2</v>
          </cell>
          <cell r="D1066" t="str">
            <v>ร้อยเอ็ด</v>
          </cell>
          <cell r="E1066">
            <v>2559</v>
          </cell>
          <cell r="F1066" t="str">
            <v>บ.แดง ม.8, 20 ต.เหนือเมือง อ.เมือง - บ.หมูม้น ม.1 ต.หมูม้น  อ.เชียงขวัญ จ.ร้อยเอ็ด</v>
          </cell>
          <cell r="G1066">
            <v>26300000</v>
          </cell>
          <cell r="H1066">
            <v>1500</v>
          </cell>
          <cell r="I1066">
            <v>277</v>
          </cell>
          <cell r="J1066">
            <v>1223</v>
          </cell>
        </row>
        <row r="1067">
          <cell r="C1067" t="str">
            <v>1Z.59.1213.1.2.2.00.2</v>
          </cell>
          <cell r="D1067" t="str">
            <v>ร้อยเอ็ด</v>
          </cell>
          <cell r="E1067">
            <v>2559</v>
          </cell>
          <cell r="F1067" t="str">
            <v>บ้านโต้น ม.6, บ้านแคน ม.9, บ้านหัวงัว ม.11 ต.จังหาร อ.จังหาร จ.ร้อยเอ็ด (ทต.จังหาร สมทบ 2,000,000 บาท + กปภ.จัดสรร 5,619,000 บาท รวมวงเงินทั้งโครงการ 7,619,000 บาท ไม่รวม VAT)</v>
          </cell>
          <cell r="G1067">
            <v>5619000</v>
          </cell>
          <cell r="H1067">
            <v>412</v>
          </cell>
          <cell r="I1067">
            <v>343</v>
          </cell>
          <cell r="J1067">
            <v>69</v>
          </cell>
        </row>
        <row r="1068">
          <cell r="C1068" t="str">
            <v>1Z.59.1174.1.2.2.00.2</v>
          </cell>
          <cell r="D1068" t="str">
            <v>ร้อยเอ็ด</v>
          </cell>
          <cell r="E1068">
            <v>2559</v>
          </cell>
          <cell r="F1068" t="str">
            <v>บ้านโนนเมือง ม.16 ต.เหนือเมือง อ.เมือง จ.ร้อยเอ็ด</v>
          </cell>
          <cell r="G1068">
            <v>1144000</v>
          </cell>
          <cell r="H1068">
            <v>60</v>
          </cell>
          <cell r="I1068">
            <v>72</v>
          </cell>
          <cell r="J1068">
            <v>-12</v>
          </cell>
          <cell r="K1068" t="str">
            <v>CP</v>
          </cell>
        </row>
        <row r="1069">
          <cell r="C1069" t="str">
            <v>1Z.59.1167.1.2.2.00.2</v>
          </cell>
          <cell r="D1069" t="str">
            <v>ร้อยเอ็ด</v>
          </cell>
          <cell r="E1069">
            <v>2559</v>
          </cell>
          <cell r="F1069" t="str">
            <v>บ้านหนองแก ม.3 ต.เหนือเมือง อ.เมือง จ.ร้อยเอ็ด</v>
          </cell>
          <cell r="G1069">
            <v>249000</v>
          </cell>
          <cell r="H1069">
            <v>20</v>
          </cell>
          <cell r="I1069">
            <v>24</v>
          </cell>
          <cell r="J1069">
            <v>-4</v>
          </cell>
          <cell r="K1069" t="str">
            <v>CP</v>
          </cell>
        </row>
        <row r="1070">
          <cell r="C1070" t="str">
            <v>1Z.59.1173.1.2.2.00.2</v>
          </cell>
          <cell r="D1070" t="str">
            <v>ร้อยเอ็ด</v>
          </cell>
          <cell r="E1070">
            <v>2559</v>
          </cell>
          <cell r="F1070" t="str">
            <v>บ้านหนองแคน ม.13 ต.รอบเมือง อ.เมือง จ.ร้อยเอ็ด</v>
          </cell>
          <cell r="G1070">
            <v>1290000</v>
          </cell>
          <cell r="H1070">
            <v>70</v>
          </cell>
          <cell r="I1070">
            <v>84</v>
          </cell>
          <cell r="J1070">
            <v>-14</v>
          </cell>
          <cell r="K1070" t="str">
            <v>CP</v>
          </cell>
        </row>
        <row r="1071">
          <cell r="C1071" t="str">
            <v>1Z.59.1172.1.2.2.00.2</v>
          </cell>
          <cell r="D1071" t="str">
            <v>ร้อยเอ็ด</v>
          </cell>
          <cell r="E1071">
            <v>2559</v>
          </cell>
          <cell r="F1071" t="str">
            <v>หน้าการไฟฟ้าส่วนภูมิภาคร้อยเอ็ด - สี่แยกวาปีปทุม ต.ดงลาน อ.เมือง จ.ร้อยเอ็ด</v>
          </cell>
          <cell r="G1071">
            <v>258000</v>
          </cell>
          <cell r="H1071">
            <v>15</v>
          </cell>
          <cell r="I1071">
            <v>14</v>
          </cell>
          <cell r="J1071">
            <v>1</v>
          </cell>
        </row>
        <row r="1072">
          <cell r="C1072" t="str">
            <v>1Z.60.1046.1.2.2.00.3</v>
          </cell>
          <cell r="D1072" t="str">
            <v>ร้อยเอ็ด</v>
          </cell>
          <cell r="E1072">
            <v>2560</v>
          </cell>
          <cell r="F1072" t="str">
            <v>บ.ก้างปลา ต.หนองไผ่  อ.ธวัชบุรี จ.ร้อยเอ็ด</v>
          </cell>
          <cell r="G1072">
            <v>2185000</v>
          </cell>
          <cell r="H1072">
            <v>250</v>
          </cell>
          <cell r="I1072">
            <v>107</v>
          </cell>
          <cell r="J1072">
            <v>143</v>
          </cell>
        </row>
        <row r="1073">
          <cell r="C1073" t="str">
            <v>1Z.61.0102.1.2.2.00.1</v>
          </cell>
          <cell r="D1073" t="str">
            <v>ร้อยเอ็ด</v>
          </cell>
          <cell r="E1073">
            <v>2561</v>
          </cell>
          <cell r="F1073" t="str">
            <v>เทศบาลตำบลมะอึ ต.มะอึอ.ธวัชบุรี จ.ร้อยเอ็ด</v>
          </cell>
          <cell r="G1073">
            <v>20196000</v>
          </cell>
          <cell r="H1073">
            <v>750</v>
          </cell>
          <cell r="I1073">
            <v>144</v>
          </cell>
          <cell r="J1073">
            <v>606</v>
          </cell>
        </row>
        <row r="1074">
          <cell r="C1074" t="str">
            <v>1Z.61.0425.1.2.2.00.3</v>
          </cell>
          <cell r="D1074" t="str">
            <v>ร้อยเอ็ด</v>
          </cell>
          <cell r="E1074">
            <v>2561</v>
          </cell>
          <cell r="F1074" t="str">
            <v>บ้านแวง ม.13 ต.หนองแวง อ.เมือง จ.ร้อยเอ็ด</v>
          </cell>
          <cell r="G1074">
            <v>223000</v>
          </cell>
          <cell r="H1074">
            <v>15</v>
          </cell>
          <cell r="I1074">
            <v>0</v>
          </cell>
          <cell r="J1074">
            <v>15</v>
          </cell>
        </row>
        <row r="1075">
          <cell r="C1075" t="str">
            <v>1Z.59.1203.1.2.2.00.2</v>
          </cell>
          <cell r="D1075" t="str">
            <v>สมเด็จ</v>
          </cell>
          <cell r="E1075">
            <v>2559</v>
          </cell>
          <cell r="F1075" t="str">
            <v>ถนนศรีสมเด็จ ม.4 ต.สมเด็จ อ.สมเด็จ จ.กาฬสินธุ์</v>
          </cell>
          <cell r="G1075">
            <v>220000</v>
          </cell>
          <cell r="H1075">
            <v>21</v>
          </cell>
          <cell r="I1075">
            <v>8</v>
          </cell>
          <cell r="J1075">
            <v>13</v>
          </cell>
        </row>
        <row r="1076">
          <cell r="C1076" t="str">
            <v>1Z.59.1858.1.2.2.00.2</v>
          </cell>
          <cell r="D1076" t="str">
            <v>สมเด็จ</v>
          </cell>
          <cell r="E1076">
            <v>2559</v>
          </cell>
          <cell r="F1076" t="str">
            <v>บ้านคำเชียงยืน  ม.8 ต.นิคม อ.สหัสขันธ์ จ.กาฬสินธุ์</v>
          </cell>
          <cell r="G1076">
            <v>2062000</v>
          </cell>
          <cell r="H1076">
            <v>250</v>
          </cell>
          <cell r="I1076">
            <v>25</v>
          </cell>
          <cell r="J1076">
            <v>225</v>
          </cell>
        </row>
        <row r="1077">
          <cell r="C1077" t="str">
            <v>1Z.59.0664.1.2.2.00.1</v>
          </cell>
          <cell r="D1077" t="str">
            <v>สมเด็จ</v>
          </cell>
          <cell r="E1077">
            <v>2559</v>
          </cell>
          <cell r="F1077" t="str">
            <v>บ้านโนนสวรรค์ ม.9 ต.สมเด็จ อ.สมเด็จ จ.กาฬสินธุ์</v>
          </cell>
          <cell r="G1077">
            <v>228000</v>
          </cell>
          <cell r="H1077">
            <v>15</v>
          </cell>
          <cell r="I1077">
            <v>18</v>
          </cell>
          <cell r="J1077">
            <v>-3</v>
          </cell>
          <cell r="K1077" t="str">
            <v>CP</v>
          </cell>
        </row>
        <row r="1078">
          <cell r="C1078" t="str">
            <v>1Z.62.0421.1.2.2.00.1</v>
          </cell>
          <cell r="D1078" t="str">
            <v>สมเด็จ</v>
          </cell>
          <cell r="E1078">
            <v>2562</v>
          </cell>
          <cell r="F1078" t="str">
            <v>ถนนถีนานนท์ ซอยอุดมสุข ข้างไฟฟ้าสมเด็จ ตำบลสมเด็จ อำเภอสมเด็จ จังหวัดกาฬสินธุ์</v>
          </cell>
          <cell r="G1078">
            <v>204000</v>
          </cell>
          <cell r="H1078">
            <v>15</v>
          </cell>
          <cell r="I1078">
            <v>0</v>
          </cell>
          <cell r="J1078">
            <v>15</v>
          </cell>
        </row>
        <row r="1079">
          <cell r="C1079" t="str">
            <v>1Z.62.0441.1.2.2.00.1</v>
          </cell>
          <cell r="D1079" t="str">
            <v>สมเด็จ</v>
          </cell>
          <cell r="E1079">
            <v>2562</v>
          </cell>
          <cell r="F1079" t="str">
            <v>สวนไดโนเสาร์ ตำบลนิคม อำเภอสหัสขันธ์ จังหวัดกาฬสินธุ์</v>
          </cell>
          <cell r="G1079">
            <v>369000</v>
          </cell>
          <cell r="H1079">
            <v>20</v>
          </cell>
          <cell r="I1079">
            <v>0</v>
          </cell>
          <cell r="J1079">
            <v>20</v>
          </cell>
        </row>
        <row r="1080">
          <cell r="C1080" t="str">
            <v>1Z.59.0653.1.2.2.00.1</v>
          </cell>
          <cell r="D1080" t="str">
            <v>สุวรรณภูมิ</v>
          </cell>
          <cell r="E1080">
            <v>2559</v>
          </cell>
          <cell r="F1080" t="str">
            <v>ซอยข้างวัดธาตุ ถนนหลักเมือง ม.2 (ข้างวัดธาตุ) ต.เกษตรวิสัย อ.เกษตรวิสัย จ.ร้อยเอ็ด</v>
          </cell>
          <cell r="G1080">
            <v>584800</v>
          </cell>
          <cell r="H1080">
            <v>70</v>
          </cell>
          <cell r="I1080">
            <v>8</v>
          </cell>
          <cell r="J1080">
            <v>62</v>
          </cell>
        </row>
        <row r="1081">
          <cell r="C1081" t="str">
            <v>1Z.59.0654.1.2.2.00.1</v>
          </cell>
          <cell r="D1081" t="str">
            <v>สุวรรณภูมิ</v>
          </cell>
          <cell r="E1081">
            <v>2559</v>
          </cell>
          <cell r="F1081" t="str">
            <v>ถนนราษฎรอุทิศ, ซอยวัดป่าสันติธรรม ต.เกษตรวิสัย อ.เกษตรวิสัย จ.ร้อยเอ็ด</v>
          </cell>
          <cell r="G1081">
            <v>630100</v>
          </cell>
          <cell r="H1081">
            <v>70</v>
          </cell>
          <cell r="I1081">
            <v>10</v>
          </cell>
          <cell r="J1081">
            <v>60</v>
          </cell>
        </row>
        <row r="1082">
          <cell r="C1082" t="str">
            <v>1Z.59.0666.1.2.2.00.1</v>
          </cell>
          <cell r="D1082" t="str">
            <v>หนองบัวแดง</v>
          </cell>
          <cell r="E1082">
            <v>2559</v>
          </cell>
          <cell r="F1082" t="str">
            <v>ทางหลวงหมายเลข 2159 กม.2 ต.หนองบัวแดง อ.หนองบัวแดง จ.ชัยภูมิ</v>
          </cell>
          <cell r="G1082">
            <v>424600</v>
          </cell>
          <cell r="H1082">
            <v>39</v>
          </cell>
          <cell r="I1082">
            <v>10</v>
          </cell>
          <cell r="J1082">
            <v>29</v>
          </cell>
        </row>
        <row r="1083">
          <cell r="C1083" t="str">
            <v>1Z.59.0661.1.2.2.00.1</v>
          </cell>
          <cell r="D1083" t="str">
            <v>หนองบัวแดง</v>
          </cell>
          <cell r="E1083">
            <v>2559</v>
          </cell>
          <cell r="F1083" t="str">
            <v>บ้านท่าขาม ม.8 ต.บ้านยาง อ.เกษตรสมบูรณ์ จ.ชัยภูมิ (บริเวณริมน้ำพรมตลอดแนว)</v>
          </cell>
          <cell r="G1083">
            <v>217200</v>
          </cell>
          <cell r="H1083">
            <v>25</v>
          </cell>
          <cell r="I1083">
            <v>7</v>
          </cell>
          <cell r="J1083">
            <v>18</v>
          </cell>
        </row>
        <row r="1084">
          <cell r="C1084" t="str">
            <v>1Z.59.0660.1.2.2.00.1</v>
          </cell>
          <cell r="D1084" t="str">
            <v>หนองบัวแดง</v>
          </cell>
          <cell r="E1084">
            <v>2559</v>
          </cell>
          <cell r="F1084" t="str">
            <v>บ้านโนนฆ้อง,บ้านโพธิ์,บ้านสะโพนทอง,บ้านส้มกบ ต.สระโพนทอง อ.เกษตรสมบูรณ์ จ.ชัยภูมิ</v>
          </cell>
          <cell r="G1084">
            <v>11992600</v>
          </cell>
          <cell r="H1084">
            <v>1550</v>
          </cell>
          <cell r="I1084">
            <v>295</v>
          </cell>
          <cell r="J1084">
            <v>1255</v>
          </cell>
        </row>
        <row r="1085">
          <cell r="C1085" t="str">
            <v>1Z.59.1862.1.2.2.00.2</v>
          </cell>
          <cell r="D1085" t="str">
            <v>หนองบัวแดง</v>
          </cell>
          <cell r="E1085">
            <v>2559</v>
          </cell>
          <cell r="F1085" t="str">
            <v>บ้านหนองข่า ม.1 ต.หนองข่า อ.เกษตรสมบูรณ์ จ.ชัยภูมิ</v>
          </cell>
          <cell r="G1085">
            <v>2369000</v>
          </cell>
          <cell r="H1085">
            <v>280</v>
          </cell>
          <cell r="I1085">
            <v>80</v>
          </cell>
          <cell r="J1085">
            <v>200</v>
          </cell>
        </row>
        <row r="1086">
          <cell r="C1086" t="str">
            <v>1Z.62.0439.1.2.2.00.1</v>
          </cell>
          <cell r="D1086" t="str">
            <v>หนองบัวแดง</v>
          </cell>
          <cell r="E1086">
            <v>2562</v>
          </cell>
          <cell r="F1086" t="str">
            <v>บ้านยาง หมู่ 1 ถนนแจ้งสว่าง ตำบลบ้านยาง อำเภอเกษตรสมบูรณ์ จังหวัดชัยภูมิ</v>
          </cell>
          <cell r="G1086">
            <v>120000</v>
          </cell>
          <cell r="H1086">
            <v>6</v>
          </cell>
          <cell r="I1086">
            <v>0</v>
          </cell>
          <cell r="J1086">
            <v>6</v>
          </cell>
        </row>
        <row r="1087">
          <cell r="C1087" t="str">
            <v>1Z.59.1863.1.2.2.00.2</v>
          </cell>
          <cell r="D1087" t="str">
            <v>หนองเรือ</v>
          </cell>
          <cell r="E1087">
            <v>2559</v>
          </cell>
          <cell r="F1087" t="str">
            <v>บขส.ภูเวียง(ใหม่) ม.3 ต.สงเปือย อ.ภูเวียง - บ้านโนนคุณ ม.11 ต.หนองกุงธนสาร อ.ภูเวียง จ.ขอนแก่น</v>
          </cell>
          <cell r="G1087">
            <v>2400000</v>
          </cell>
          <cell r="H1087">
            <v>244</v>
          </cell>
          <cell r="I1087">
            <v>79</v>
          </cell>
          <cell r="J1087">
            <v>165</v>
          </cell>
        </row>
        <row r="1088">
          <cell r="C1088" t="str">
            <v>1Z.59.0676.1.2.2.00.1</v>
          </cell>
          <cell r="D1088" t="str">
            <v>หนองเรือ</v>
          </cell>
          <cell r="E1088">
            <v>2559</v>
          </cell>
          <cell r="F1088" t="str">
            <v>ปากซอยอภัยพัฒนา -บ้านหนองไฮ (ฝั่งทิศใต้) ต.หนองเรือ อ.หนองเรือ จ.ขอนแก่น</v>
          </cell>
          <cell r="G1088">
            <v>2074100</v>
          </cell>
          <cell r="H1088">
            <v>110</v>
          </cell>
          <cell r="I1088">
            <v>62</v>
          </cell>
          <cell r="J1088">
            <v>48</v>
          </cell>
        </row>
        <row r="1089">
          <cell r="C1089" t="str">
            <v>1Z.61.0931.1.2.2.00.1</v>
          </cell>
          <cell r="D1089" t="str">
            <v>หนองเรือ</v>
          </cell>
          <cell r="E1089">
            <v>2561</v>
          </cell>
          <cell r="F1089" t="str">
            <v>เทศบาลตำบลหนองบัว ตำบลหนองบัว อำเภอบ้านฝาง จังหวัดขอนแก่น</v>
          </cell>
          <cell r="G1089">
            <v>21490000</v>
          </cell>
          <cell r="H1089">
            <v>1220</v>
          </cell>
          <cell r="I1089">
            <v>0</v>
          </cell>
          <cell r="J1089">
            <v>1220</v>
          </cell>
        </row>
        <row r="1090">
          <cell r="C1090" t="str">
            <v>1Z.59.0694.1.2.2.00.1</v>
          </cell>
          <cell r="D1090" t="str">
            <v>กุมภวาปี</v>
          </cell>
          <cell r="E1090">
            <v>2559</v>
          </cell>
          <cell r="F1090" t="str">
            <v>ทางหลวงหมายเลข 227 (ถนนสุขาภิบาล3 - ทางเข้า อบต.วังสามหมอ) ต.วังสามหมอ อ.วังสามหมอ จ.อุดรธานี</v>
          </cell>
          <cell r="G1090">
            <v>943600</v>
          </cell>
          <cell r="H1090">
            <v>50</v>
          </cell>
          <cell r="I1090">
            <v>20</v>
          </cell>
          <cell r="J1090">
            <v>30</v>
          </cell>
        </row>
        <row r="1091">
          <cell r="C1091" t="str">
            <v>1Z.59.0696.1.2.2.00.1</v>
          </cell>
          <cell r="D1091" t="str">
            <v>กุมภวาปี</v>
          </cell>
          <cell r="E1091">
            <v>2559</v>
          </cell>
          <cell r="F1091" t="str">
            <v>บ้านกงพาน ม.8 ต.พันดอน อ.กุมภวาปี จ.อุดรธานี</v>
          </cell>
          <cell r="G1091">
            <v>471800</v>
          </cell>
          <cell r="H1091">
            <v>8</v>
          </cell>
          <cell r="I1091">
            <v>3</v>
          </cell>
          <cell r="J1091">
            <v>5</v>
          </cell>
        </row>
        <row r="1092">
          <cell r="C1092" t="str">
            <v>1Z.59.1263.1.2.2.00.2</v>
          </cell>
          <cell r="D1092" t="str">
            <v>กุมภวาปี</v>
          </cell>
          <cell r="E1092">
            <v>2559</v>
          </cell>
          <cell r="F1092" t="str">
            <v>บ้านเชียงกรม ม.8,ม.14, บ้านหนองลุมพุก ม.13 ต.นาม่วง  อ.ประจักษ์ศิลปาคม  จ.อุดรธานี</v>
          </cell>
          <cell r="G1092">
            <v>6500000</v>
          </cell>
          <cell r="H1092">
            <v>418</v>
          </cell>
          <cell r="I1092">
            <v>30</v>
          </cell>
          <cell r="J1092">
            <v>388</v>
          </cell>
        </row>
        <row r="1093">
          <cell r="C1093" t="str">
            <v>1Z.59.1266.1.2.2.00.2</v>
          </cell>
          <cell r="D1093" t="str">
            <v>กุมภวาปี</v>
          </cell>
          <cell r="E1093">
            <v>2559</v>
          </cell>
          <cell r="F1093" t="str">
            <v>บ้านดอนเงิน หมู่ 10,12   ต.แชแล  อ.กุมภวาปี  จ.อุดรธานี</v>
          </cell>
          <cell r="G1093">
            <v>3500000</v>
          </cell>
          <cell r="H1093">
            <v>120</v>
          </cell>
          <cell r="I1093">
            <v>81</v>
          </cell>
          <cell r="J1093">
            <v>39</v>
          </cell>
        </row>
        <row r="1094">
          <cell r="C1094" t="str">
            <v>1Z.59.1262.1.2.2.00.2</v>
          </cell>
          <cell r="D1094" t="str">
            <v>กุมภวาปี</v>
          </cell>
          <cell r="E1094">
            <v>2559</v>
          </cell>
          <cell r="F1094" t="str">
            <v>บ้านนาม่วง ม.1, บ้านดอนค้อ ม.2, บ้านดอนม่วง ม.3   ต.นาม่วง  อ.ประจักษ์ศิลปาคม  จ.อุดรธานี</v>
          </cell>
          <cell r="G1094">
            <v>6100000</v>
          </cell>
          <cell r="H1094">
            <v>405</v>
          </cell>
          <cell r="I1094">
            <v>184</v>
          </cell>
          <cell r="J1094">
            <v>221</v>
          </cell>
        </row>
        <row r="1095">
          <cell r="C1095" t="str">
            <v>1Z.59.1221.1.2.2.00.2</v>
          </cell>
          <cell r="D1095" t="str">
            <v>กุมภวาปี</v>
          </cell>
          <cell r="E1095">
            <v>2559</v>
          </cell>
          <cell r="F1095" t="str">
            <v>บ้านพันดอน ม.20 จากวัดลำดวนถึงดอนเสือเหลือง ต.พันดอน อ.กุมภวาปี จ.อุดรธานี</v>
          </cell>
          <cell r="G1095">
            <v>640000</v>
          </cell>
          <cell r="H1095">
            <v>73</v>
          </cell>
          <cell r="I1095">
            <v>1</v>
          </cell>
          <cell r="J1095">
            <v>72</v>
          </cell>
        </row>
        <row r="1096">
          <cell r="C1096" t="str">
            <v>1Z.59.1260.1.2.2.00.2</v>
          </cell>
          <cell r="D1096" t="str">
            <v>กุมภวาปี</v>
          </cell>
          <cell r="E1096">
            <v>2559</v>
          </cell>
          <cell r="F1096" t="str">
            <v>บ้านหนองแวง, บ้านนาดี  ต.ผาสุก อ.กุมภวาปี จ.อุดรธานี</v>
          </cell>
          <cell r="G1096">
            <v>18000000</v>
          </cell>
          <cell r="H1096">
            <v>1080</v>
          </cell>
          <cell r="I1096">
            <v>89</v>
          </cell>
          <cell r="J1096">
            <v>991</v>
          </cell>
        </row>
        <row r="1097">
          <cell r="C1097" t="str">
            <v>1Z.62.0454.1.2.2.00.1</v>
          </cell>
          <cell r="D1097" t="str">
            <v>กุมภวาปี</v>
          </cell>
          <cell r="E1097">
            <v>2562</v>
          </cell>
          <cell r="F1097" t="str">
            <v>ค่าวางท่อขยายเขตจำหน่ายน้ำ บ้านสงเปลือย หมู่ 1, บ้านดงสามสิบ หมู่ 12 ตำบลเสอเพลอ อำเภอกุมภวาปี จังหวัดอุดรธานี</v>
          </cell>
          <cell r="G1097">
            <v>3418000</v>
          </cell>
          <cell r="H1097">
            <v>150</v>
          </cell>
          <cell r="J1097">
            <v>150</v>
          </cell>
        </row>
        <row r="1098">
          <cell r="C1098" t="str">
            <v>1Z.62.0450.1.2.2.00.1</v>
          </cell>
          <cell r="D1098" t="str">
            <v>กุมภวาปี</v>
          </cell>
          <cell r="E1098">
            <v>2562</v>
          </cell>
          <cell r="F1098" t="str">
            <v>โครงการวางท่อขยายเขตจำหน่ายน้ำเทศบาลตำบลกู่แก้ว ตำบลบ้านจีต อำเภอกู่แก้ว จังหวัดอุดรธานี</v>
          </cell>
          <cell r="G1098">
            <v>76900000</v>
          </cell>
          <cell r="H1098">
            <v>1500</v>
          </cell>
          <cell r="J1098">
            <v>1500</v>
          </cell>
        </row>
        <row r="1099">
          <cell r="C1099" t="str">
            <v>1Z.62.0472.1.2.2.00.1</v>
          </cell>
          <cell r="D1099" t="str">
            <v>กุมภวาปี</v>
          </cell>
          <cell r="E1099">
            <v>2562</v>
          </cell>
          <cell r="F1099" t="str">
            <v>ทางหลวงหมายเลข 2023 จากวัดป่าคุณารักษ์ ไปอำเภอศรีธาตุ 2 ฝั่ง ตำบลวังสามหมอ อำเภอวังสามหมอ จังหวัดอุดรธานี</v>
          </cell>
          <cell r="G1099">
            <v>1910000</v>
          </cell>
          <cell r="H1099">
            <v>15</v>
          </cell>
          <cell r="J1099">
            <v>15</v>
          </cell>
        </row>
        <row r="1100">
          <cell r="C1100" t="str">
            <v>1Z.62.0453.1.2.2.00.1</v>
          </cell>
          <cell r="D1100" t="str">
            <v>กุมภวาปี</v>
          </cell>
          <cell r="E1100">
            <v>2562</v>
          </cell>
          <cell r="F1100" t="str">
            <v>ทางหลวงหมายเลข 277 ถึงตรงข้ามเทศบาลลำพันชาด ซอย รร.อนุบาลวาสนา หมู่ 2 ตำบลวังสามหมอ อำเภอวังสามหมอ จังหวัดอุดรธานี</v>
          </cell>
          <cell r="G1100">
            <v>1535000</v>
          </cell>
          <cell r="H1100">
            <v>68</v>
          </cell>
          <cell r="J1100">
            <v>68</v>
          </cell>
        </row>
        <row r="1101">
          <cell r="C1101" t="str">
            <v>1Z.62.0455.1.2.2.00.1</v>
          </cell>
          <cell r="D1101" t="str">
            <v>กุมภวาปี</v>
          </cell>
          <cell r="E1101">
            <v>2562</v>
          </cell>
          <cell r="F1101" t="str">
            <v>บ้านวังสามหมอ หมู่ 6, 9 และชุมชนหนองแวงโคก ตำบลวังสามหมอ อำเภอวังสามหมอ จังหวัดอุดรธานี</v>
          </cell>
          <cell r="G1101">
            <v>3700000</v>
          </cell>
          <cell r="H1101">
            <v>160</v>
          </cell>
          <cell r="J1101">
            <v>160</v>
          </cell>
        </row>
        <row r="1102">
          <cell r="C1102" t="str">
            <v>1Z.59.1261.1.2.2.00.2</v>
          </cell>
          <cell r="D1102" t="str">
            <v>เชียงคาน</v>
          </cell>
          <cell r="E1102">
            <v>2559</v>
          </cell>
          <cell r="F1102" t="str">
            <v>บ้านปากเนียม ม.5 , บ้านสงาว ม.4 และ บ้านโนนสวรรค์ ม.8  ต.ห้วยพิชัย อ.ปากชม จ.เลย</v>
          </cell>
          <cell r="G1102">
            <v>10000000</v>
          </cell>
          <cell r="H1102">
            <v>545</v>
          </cell>
          <cell r="I1102">
            <v>223</v>
          </cell>
          <cell r="J1102">
            <v>322</v>
          </cell>
        </row>
        <row r="1103">
          <cell r="C1103" t="str">
            <v>1Z.59.1267.1.2.2.00.2</v>
          </cell>
          <cell r="D1103" t="str">
            <v>เชียงคาน</v>
          </cell>
          <cell r="E1103">
            <v>2559</v>
          </cell>
          <cell r="F1103" t="str">
            <v>บ้านแสนสำราญ ต.จอมศรี อ.เชียงคาน จ.เลย</v>
          </cell>
          <cell r="G1103">
            <v>2600000</v>
          </cell>
          <cell r="H1103">
            <v>50</v>
          </cell>
          <cell r="I1103">
            <v>22</v>
          </cell>
          <cell r="J1103">
            <v>28</v>
          </cell>
        </row>
        <row r="1104">
          <cell r="C1104" t="str">
            <v>1Z.61.0137.1.2.2.00.1</v>
          </cell>
          <cell r="D1104" t="str">
            <v>เชียงคาน</v>
          </cell>
          <cell r="E1104">
            <v>2561</v>
          </cell>
          <cell r="F1104" t="str">
            <v>ซอยเสกสิทธิ์ - ภูทอก ต.เชียงคาน อ.เชียงคาน จ.เลย</v>
          </cell>
          <cell r="G1104">
            <v>362300</v>
          </cell>
          <cell r="H1104">
            <v>10</v>
          </cell>
          <cell r="I1104">
            <v>3</v>
          </cell>
          <cell r="J1104">
            <v>7</v>
          </cell>
        </row>
        <row r="1105">
          <cell r="C1105" t="str">
            <v>1Z.61.0145.1.2.2.00.1</v>
          </cell>
          <cell r="D1105" t="str">
            <v>เชียงคาน</v>
          </cell>
          <cell r="E1105">
            <v>2561</v>
          </cell>
          <cell r="F1105" t="str">
            <v>ถนนไปภูทอก ต.เชียงคาน อ.เชียงคาน จ.เลย</v>
          </cell>
          <cell r="G1105">
            <v>513800</v>
          </cell>
          <cell r="H1105">
            <v>8</v>
          </cell>
          <cell r="I1105">
            <v>6</v>
          </cell>
          <cell r="J1105">
            <v>2</v>
          </cell>
        </row>
        <row r="1106">
          <cell r="C1106" t="str">
            <v>1Z.61.0151.1.2.2.00.1</v>
          </cell>
          <cell r="D1106" t="str">
            <v>เชียงคาน</v>
          </cell>
          <cell r="E1106">
            <v>2561</v>
          </cell>
          <cell r="F1106" t="str">
            <v>ธกส.บ้านธาตุ - บ้านพรมมานุสรณ์ ต.ธาตุ อ.เชียงคาน จ.เลย</v>
          </cell>
          <cell r="G1106">
            <v>966200</v>
          </cell>
          <cell r="H1106">
            <v>7</v>
          </cell>
          <cell r="I1106">
            <v>3</v>
          </cell>
          <cell r="J1106">
            <v>4</v>
          </cell>
        </row>
        <row r="1107">
          <cell r="C1107" t="str">
            <v>1Z.61.0149.1.2.2.00.1</v>
          </cell>
          <cell r="D1107" t="str">
            <v>เชียงคาน</v>
          </cell>
          <cell r="E1107">
            <v>2561</v>
          </cell>
          <cell r="F1107" t="str">
            <v xml:space="preserve">บ้านจอมศรี - บ้านแสนสำราญ ต.จอมศรี อ.เชียงคาน จ.เลย </v>
          </cell>
          <cell r="G1107">
            <v>1630500</v>
          </cell>
          <cell r="H1107">
            <v>15</v>
          </cell>
          <cell r="I1107">
            <v>1</v>
          </cell>
          <cell r="J1107">
            <v>14</v>
          </cell>
        </row>
        <row r="1108">
          <cell r="C1108" t="str">
            <v>1Z.61.0143.1.2.2.00.1</v>
          </cell>
          <cell r="D1108" t="str">
            <v>เชียงคาน</v>
          </cell>
          <cell r="E1108">
            <v>2561</v>
          </cell>
          <cell r="F1108" t="str">
            <v>บ้านนาซ่าว - สามแยก ร.ร.บ้านนาบอน ต.นาซ่าวอ.เชียงคาน จ.เลย</v>
          </cell>
          <cell r="G1108">
            <v>1410700</v>
          </cell>
          <cell r="H1108">
            <v>30</v>
          </cell>
          <cell r="I1108">
            <v>1</v>
          </cell>
          <cell r="J1108">
            <v>29</v>
          </cell>
        </row>
        <row r="1109">
          <cell r="C1109" t="str">
            <v>1Z.62.0471.1.2.2.00.1</v>
          </cell>
          <cell r="D1109" t="str">
            <v>เชียงคาน</v>
          </cell>
          <cell r="E1109">
            <v>2562</v>
          </cell>
          <cell r="F1109" t="str">
            <v>ซอยภูทอก ตำบลเชียงคาน อำเภอเชียงคาน จังหวัดเลย</v>
          </cell>
          <cell r="G1109">
            <v>1830000</v>
          </cell>
          <cell r="H1109">
            <v>20</v>
          </cell>
          <cell r="J1109">
            <v>20</v>
          </cell>
        </row>
        <row r="1110">
          <cell r="C1110" t="str">
            <v>1Z.62.0452.1.2.2.00.1</v>
          </cell>
          <cell r="D1110" t="str">
            <v>เชียงคาน</v>
          </cell>
          <cell r="E1110">
            <v>2562</v>
          </cell>
          <cell r="F1110" t="str">
            <v>บ้านธาตุ ตำบลธาตุ อำเภอเชียงคาน จังหวัดเลย</v>
          </cell>
          <cell r="G1110">
            <v>306000</v>
          </cell>
          <cell r="H1110">
            <v>11</v>
          </cell>
          <cell r="J1110">
            <v>11</v>
          </cell>
        </row>
        <row r="1111">
          <cell r="C1111" t="str">
            <v>1Z.61.0123.1.2.2.00.1</v>
          </cell>
          <cell r="D1111" t="str">
            <v>ด่านซ้าย</v>
          </cell>
          <cell r="E1111">
            <v>2561</v>
          </cell>
          <cell r="F1111" t="str">
            <v>บ้านหนองบง ม.4 ต.หนองบัว อ.ภูเรือ จ.เลย</v>
          </cell>
          <cell r="G1111">
            <v>126700</v>
          </cell>
          <cell r="H1111">
            <v>6</v>
          </cell>
          <cell r="I1111">
            <v>1</v>
          </cell>
          <cell r="J1111">
            <v>5</v>
          </cell>
        </row>
        <row r="1112">
          <cell r="C1112" t="str">
            <v>1Z.61.0134.1.2.2.00.1</v>
          </cell>
          <cell r="D1112" t="str">
            <v>ด่านซ้าย</v>
          </cell>
          <cell r="E1112">
            <v>2561</v>
          </cell>
          <cell r="F1112" t="str">
            <v>บ้านห้วยติ้ว ม.8 (ฝั่งตรงข้ามโรงแรมภูเรือแซงฌัวรี)ต.หนองบัว อ.ภูเรือ จ.เลย</v>
          </cell>
          <cell r="G1112">
            <v>443500</v>
          </cell>
          <cell r="H1112">
            <v>15</v>
          </cell>
          <cell r="I1112">
            <v>3</v>
          </cell>
          <cell r="J1112">
            <v>12</v>
          </cell>
        </row>
        <row r="1113">
          <cell r="C1113" t="str">
            <v>1Z.61.0147.1.2.2.00.1</v>
          </cell>
          <cell r="D1113" t="str">
            <v>ด่านซ้าย</v>
          </cell>
          <cell r="E1113">
            <v>2561</v>
          </cell>
          <cell r="F1113" t="str">
            <v>บ้านห้วยติ้ว ม.8 (ฝั่งโรงแรมภูเรือแซงฌัวรี)  ต.หนองบัว อ.ภูเรือ จ.เลย</v>
          </cell>
          <cell r="G1113">
            <v>237600</v>
          </cell>
          <cell r="H1113">
            <v>3</v>
          </cell>
          <cell r="I1113">
            <v>0</v>
          </cell>
          <cell r="J1113">
            <v>3</v>
          </cell>
        </row>
        <row r="1114">
          <cell r="C1114" t="str">
            <v>1Z.59.1235.1.2.2.00.2</v>
          </cell>
          <cell r="D1114" t="str">
            <v>ธาตุพนม</v>
          </cell>
          <cell r="E1114">
            <v>2559</v>
          </cell>
          <cell r="F1114" t="str">
            <v>ชุมชนบ้านซ่ง , ถ.รัตนมาลี-สุขาภิบาล 1 และซอยข้างโรงเรียนธารน้ำใจ ต.นาแก อ.นาแก จ.นครพนม</v>
          </cell>
          <cell r="G1114">
            <v>384000</v>
          </cell>
          <cell r="H1114">
            <v>50</v>
          </cell>
          <cell r="I1114">
            <v>28</v>
          </cell>
          <cell r="J1114">
            <v>22</v>
          </cell>
        </row>
        <row r="1115">
          <cell r="C1115" t="str">
            <v>1Z.59.1228.1.2.2.00.2</v>
          </cell>
          <cell r="D1115" t="str">
            <v>ธาตุพนม</v>
          </cell>
          <cell r="E1115">
            <v>2559</v>
          </cell>
          <cell r="F1115" t="str">
            <v>ซอยข้างสถานีจ่ายน้ำ ต.โพนทอง , ถนนรอบเมือง ต.เรณู และบ้านหนองย่างชิ้น ต.หนองย่างชิ้น อ.เรณูนคร จ.นครพนม</v>
          </cell>
          <cell r="G1115">
            <v>448000</v>
          </cell>
          <cell r="H1115">
            <v>30</v>
          </cell>
          <cell r="I1115">
            <v>39</v>
          </cell>
          <cell r="J1115">
            <v>-9</v>
          </cell>
          <cell r="K1115" t="str">
            <v>CP</v>
          </cell>
        </row>
        <row r="1116">
          <cell r="C1116" t="str">
            <v>1Z.59.2074.1.2.2.00.2</v>
          </cell>
          <cell r="D1116" t="str">
            <v>ธาตุพนม</v>
          </cell>
          <cell r="E1116">
            <v>2559</v>
          </cell>
          <cell r="F1116" t="str">
            <v>บ้านสร้างเม็ก ม.6 บ้านโนนสว่าง ม.3,บ้านท่าลาด ม.4 และบ้านวังยาง ม.5 ต.ท่าลาด อ.เรณูนคร จ.นครพนม</v>
          </cell>
          <cell r="G1116">
            <v>3738000</v>
          </cell>
          <cell r="H1116">
            <v>200</v>
          </cell>
          <cell r="I1116">
            <v>34</v>
          </cell>
          <cell r="J1116">
            <v>166</v>
          </cell>
        </row>
        <row r="1117">
          <cell r="C1117" t="str">
            <v>1Z.59.1229.1.2.2.00.2</v>
          </cell>
          <cell r="D1117" t="str">
            <v>ธาตุพนม</v>
          </cell>
          <cell r="E1117">
            <v>2559</v>
          </cell>
          <cell r="F1117" t="str">
            <v>แยกอนามัยน้ำก่ำ-โรงเรียนบ้านน้ำก่ำ ต.น้ำก่ำ , บ้านแสนพัน หมู่ 5-แยกเข้าบ้านดงขวาง ต.แสนพัน อ.ธาตุพนม จ.นครพนม</v>
          </cell>
          <cell r="G1117">
            <v>840000</v>
          </cell>
          <cell r="H1117">
            <v>45</v>
          </cell>
          <cell r="I1117">
            <v>38</v>
          </cell>
          <cell r="J1117">
            <v>7</v>
          </cell>
        </row>
        <row r="1118">
          <cell r="C1118" t="str">
            <v>1Z.60.0040.1.2.2.00.1</v>
          </cell>
          <cell r="D1118" t="str">
            <v>ธาตุพนม</v>
          </cell>
          <cell r="E1118">
            <v>2560</v>
          </cell>
          <cell r="F1118" t="str">
            <v>บ้านแก่งโพธิ์ ตำบลน้ำก่ำ - บ้านต้อง ตำบลฝั่งแดง อำเภอธาตุพนม จังหวัดนครพนม</v>
          </cell>
          <cell r="G1118">
            <v>640000</v>
          </cell>
          <cell r="H1118">
            <v>15</v>
          </cell>
          <cell r="I1118">
            <v>6</v>
          </cell>
          <cell r="J1118">
            <v>9</v>
          </cell>
        </row>
        <row r="1119">
          <cell r="C1119" t="str">
            <v>1Z.60.0039.1.2.2.00.1</v>
          </cell>
          <cell r="D1119" t="str">
            <v>ธาตุพนม</v>
          </cell>
          <cell r="E1119">
            <v>2560</v>
          </cell>
          <cell r="F1119" t="str">
            <v>บ้านดงคราม ตำบลธาตุพนม อำเภอธาตุพนม จังหวัดนครพนม</v>
          </cell>
          <cell r="G1119">
            <v>320000</v>
          </cell>
          <cell r="H1119">
            <v>8</v>
          </cell>
          <cell r="I1119">
            <v>7</v>
          </cell>
          <cell r="J1119">
            <v>1</v>
          </cell>
        </row>
        <row r="1120">
          <cell r="C1120" t="str">
            <v>1Z.61.0146.1.2.2.00.1</v>
          </cell>
          <cell r="D1120" t="str">
            <v>ธาตุพนม</v>
          </cell>
          <cell r="E1120">
            <v>2561</v>
          </cell>
          <cell r="F1120" t="str">
            <v>บ้านแก่งโพธิ์- บ้านทู้  อ.ธาตุพนม จ.นครพนม</v>
          </cell>
          <cell r="G1120">
            <v>633600</v>
          </cell>
          <cell r="H1120">
            <v>8</v>
          </cell>
          <cell r="I1120">
            <v>5</v>
          </cell>
          <cell r="J1120">
            <v>3</v>
          </cell>
        </row>
        <row r="1121">
          <cell r="C1121" t="str">
            <v>1Z.61.0113.1.2.2.00.1</v>
          </cell>
          <cell r="D1121" t="str">
            <v>ธาตุพนม</v>
          </cell>
          <cell r="E1121">
            <v>2561</v>
          </cell>
          <cell r="F1121" t="str">
            <v>แยกทางเข้าเทศบาลธาตุพนมใต้ - โรงเรียนเทคโนโลยีธาตุพนม อ.ธาตุพนม จ.นครพนม</v>
          </cell>
          <cell r="G1121">
            <v>301000</v>
          </cell>
          <cell r="H1121">
            <v>12</v>
          </cell>
          <cell r="I1121">
            <v>4</v>
          </cell>
          <cell r="J1121">
            <v>8</v>
          </cell>
        </row>
        <row r="1122">
          <cell r="C1122" t="str">
            <v>1Z.61.0139.1.2.2.00.1</v>
          </cell>
          <cell r="D1122" t="str">
            <v>ธาตุพนม</v>
          </cell>
          <cell r="E1122">
            <v>2561</v>
          </cell>
          <cell r="F1122" t="str">
            <v>หน้าโรงเรียนพระซอง –หน้าวิทยาลัยเทคนิคนาแก อ.นาแก จ.นครพนม</v>
          </cell>
          <cell r="G1122">
            <v>697000</v>
          </cell>
          <cell r="H1122">
            <v>15</v>
          </cell>
          <cell r="I1122">
            <v>4</v>
          </cell>
          <cell r="J1122">
            <v>11</v>
          </cell>
        </row>
        <row r="1123">
          <cell r="C1123" t="str">
            <v>1Z.62.0466.1.2.2.00.1</v>
          </cell>
          <cell r="D1123" t="str">
            <v>ธาตุพนม</v>
          </cell>
          <cell r="E1123">
            <v>2562</v>
          </cell>
          <cell r="F1123" t="str">
            <v>บ้านหัวบึงทุ่ง ซอยชยางกูร 15 หมู่ 3 ตำบลธาตุพนม อำเภอธาตุพนม จังหวัดนครพนม</v>
          </cell>
          <cell r="G1123">
            <v>323000</v>
          </cell>
          <cell r="H1123">
            <v>7</v>
          </cell>
          <cell r="J1123">
            <v>7</v>
          </cell>
        </row>
        <row r="1124">
          <cell r="C1124" t="str">
            <v>1Z.62.0529.1.2.2.00.1</v>
          </cell>
          <cell r="D1124" t="str">
            <v>ธาตุพนม</v>
          </cell>
          <cell r="E1124">
            <v>2562</v>
          </cell>
          <cell r="F1124" t="str">
            <v>หมู่ 11 ซอยโรงฆ่าสัตว์ ทางหลวงหมายเลข 223 (ถนนมัธยมจันทร์) ตำบลนาแก อำเภอนาแก จังหวัดนครพนม</v>
          </cell>
          <cell r="G1124">
            <v>211000</v>
          </cell>
          <cell r="H1124">
            <v>5</v>
          </cell>
          <cell r="J1124">
            <v>5</v>
          </cell>
        </row>
        <row r="1125">
          <cell r="C1125" t="str">
            <v>1Z.59.1227.1.2.2.00.2</v>
          </cell>
          <cell r="D1125" t="str">
            <v>นครพนม</v>
          </cell>
          <cell r="E1125">
            <v>2559</v>
          </cell>
          <cell r="F1125" t="str">
            <v>บ้านดงโชค ม.1 ต.หนองญาติ อ.เมือง จ.นครพนม</v>
          </cell>
          <cell r="G1125">
            <v>520000</v>
          </cell>
          <cell r="H1125">
            <v>30</v>
          </cell>
          <cell r="I1125">
            <v>28</v>
          </cell>
          <cell r="J1125">
            <v>2</v>
          </cell>
        </row>
        <row r="1126">
          <cell r="C1126" t="str">
            <v>1Z.61.0138.1.2.2.00.1</v>
          </cell>
          <cell r="D1126" t="str">
            <v>นครพนม</v>
          </cell>
          <cell r="E1126">
            <v>2561</v>
          </cell>
          <cell r="F1126" t="str">
            <v>ค่าวางท่อขยายเขตจำหน่ายน้ำ บ้านดงโชค หมู่ 1 ต.หนองญาติ อ.เมือง จ.นครพนม</v>
          </cell>
          <cell r="G1126">
            <v>633600</v>
          </cell>
          <cell r="H1126">
            <v>12</v>
          </cell>
          <cell r="I1126">
            <v>1</v>
          </cell>
          <cell r="J1126">
            <v>11</v>
          </cell>
        </row>
        <row r="1127">
          <cell r="C1127" t="str">
            <v>1Z.61.0150.1.2.2.00.1</v>
          </cell>
          <cell r="D1127" t="str">
            <v>นครพนม</v>
          </cell>
          <cell r="E1127">
            <v>2561</v>
          </cell>
          <cell r="F1127" t="str">
            <v>ถนนบายพาสตัดใหม่จากถนนนิตโย – ถนนทัศนปทุม ต.ในเมือง อ.เมือง จ.นครพนม</v>
          </cell>
          <cell r="G1127">
            <v>1128600</v>
          </cell>
          <cell r="H1127">
            <v>8</v>
          </cell>
          <cell r="I1127">
            <v>4</v>
          </cell>
          <cell r="J1127">
            <v>4</v>
          </cell>
        </row>
        <row r="1128">
          <cell r="C1128" t="str">
            <v>1Z.61.0112.1.2.2.00.1</v>
          </cell>
          <cell r="D1128" t="str">
            <v>นครพนม</v>
          </cell>
          <cell r="E1128">
            <v>2561</v>
          </cell>
          <cell r="F1128" t="str">
            <v>บ้านสำราญ ม.2 ซอย คสล. ทางหลวงหมายเลข 212 นครพนม - ท่าอุเทน ต.อาจสามารถ อ.เมือง จ.นครพนม</v>
          </cell>
          <cell r="G1128">
            <v>207900</v>
          </cell>
          <cell r="H1128">
            <v>7</v>
          </cell>
          <cell r="I1128">
            <v>1</v>
          </cell>
          <cell r="J1128">
            <v>6</v>
          </cell>
        </row>
        <row r="1129">
          <cell r="C1129" t="str">
            <v>1Z.62.0786.1.2.2.00.1</v>
          </cell>
          <cell r="D1129" t="str">
            <v>นครพนม</v>
          </cell>
          <cell r="E1129">
            <v>2562</v>
          </cell>
          <cell r="F1129" t="str">
            <v>บ้านพระยอดเมืองขวาง หมู่ 10 ตำบลกุรุคุ อำเภอเมือง จังหวัดนครพนม</v>
          </cell>
          <cell r="G1129">
            <v>4100000</v>
          </cell>
          <cell r="J1129">
            <v>0</v>
          </cell>
        </row>
        <row r="1130">
          <cell r="C1130" t="str">
            <v>1Z.59.0699.1.2.2.00.1</v>
          </cell>
          <cell r="D1130" t="str">
            <v>บ้านดุง</v>
          </cell>
          <cell r="E1130">
            <v>2559</v>
          </cell>
          <cell r="F1130" t="str">
            <v>ชุมชนรสปุ้ง ต.ศรีสุทโธ อ.บ้านดุง จ.อุดรธานี</v>
          </cell>
          <cell r="G1130">
            <v>344000</v>
          </cell>
          <cell r="H1130">
            <v>18</v>
          </cell>
          <cell r="I1130">
            <v>23</v>
          </cell>
          <cell r="J1130">
            <v>-5</v>
          </cell>
          <cell r="K1130" t="str">
            <v>CP</v>
          </cell>
        </row>
        <row r="1131">
          <cell r="C1131" t="str">
            <v>1Z.59.0708.1.2.2.00.1</v>
          </cell>
          <cell r="D1131" t="str">
            <v>บ้านดุง</v>
          </cell>
          <cell r="E1131">
            <v>2559</v>
          </cell>
          <cell r="F1131" t="str">
            <v>ถนนทุ่งฝน-โนนสะอาด,  ถนนสุขาภิบาล1 ต.ทุ่งฝน อ.ทุ่งฝน จ.อุดรธานี</v>
          </cell>
          <cell r="G1131">
            <v>786400</v>
          </cell>
          <cell r="H1131">
            <v>30</v>
          </cell>
          <cell r="I1131">
            <v>3</v>
          </cell>
          <cell r="J1131">
            <v>27</v>
          </cell>
        </row>
        <row r="1132">
          <cell r="C1132" t="str">
            <v>1Z.59.0700.1.2.2.00.1</v>
          </cell>
          <cell r="D1132" t="str">
            <v>บ้านดุง</v>
          </cell>
          <cell r="E1132">
            <v>2559</v>
          </cell>
          <cell r="F1132" t="str">
            <v>ถนนพิบูลย์รักษ์-แพงศรี ต.บ้านแดง อ.พิบูลย์รักษ์ จ.อุดรธานี</v>
          </cell>
          <cell r="G1132">
            <v>393200</v>
          </cell>
          <cell r="H1132">
            <v>20</v>
          </cell>
          <cell r="I1132">
            <v>8</v>
          </cell>
          <cell r="J1132">
            <v>12</v>
          </cell>
        </row>
        <row r="1133">
          <cell r="C1133" t="str">
            <v>1Z.59.1240.1.2.2.00.2</v>
          </cell>
          <cell r="D1133" t="str">
            <v>บ้านดุง</v>
          </cell>
          <cell r="E1133">
            <v>2559</v>
          </cell>
          <cell r="F1133" t="str">
            <v>ถนนรัตนโกสินทร์ และถนนรอบ บขส.เพ็ญ ต.เพ็ญ อ.เพ็ญ จ.อุดรธานี</v>
          </cell>
          <cell r="G1133">
            <v>176000</v>
          </cell>
          <cell r="H1133">
            <v>20</v>
          </cell>
          <cell r="I1133">
            <v>8</v>
          </cell>
          <cell r="J1133">
            <v>12</v>
          </cell>
        </row>
        <row r="1134">
          <cell r="C1134" t="str">
            <v>1Z.59.1243.1.2.2.00.2</v>
          </cell>
          <cell r="D1134" t="str">
            <v>บ้านดุง</v>
          </cell>
          <cell r="E1134">
            <v>2559</v>
          </cell>
          <cell r="F1134" t="str">
            <v>ทางหลวงชนบทหมายเลข อด.2022 บ้านโนนกกบาก อ.บ้านดุง จ.อุดรธานี</v>
          </cell>
          <cell r="G1134">
            <v>1850000</v>
          </cell>
          <cell r="H1134">
            <v>184</v>
          </cell>
          <cell r="I1134">
            <v>45</v>
          </cell>
          <cell r="J1134">
            <v>139</v>
          </cell>
        </row>
        <row r="1135">
          <cell r="C1135" t="str">
            <v>1Z.59.1248.1.2.2.00.2</v>
          </cell>
          <cell r="D1135" t="str">
            <v>บ้านดุง</v>
          </cell>
          <cell r="E1135">
            <v>2559</v>
          </cell>
          <cell r="F1135" t="str">
            <v>บ้านฝาง ต.โพนสูง อ.บ้านดุง จ.อุดรธานี</v>
          </cell>
          <cell r="G1135">
            <v>2900000</v>
          </cell>
          <cell r="H1135">
            <v>200</v>
          </cell>
          <cell r="I1135">
            <v>13</v>
          </cell>
          <cell r="J1135">
            <v>187</v>
          </cell>
        </row>
        <row r="1136">
          <cell r="C1136" t="str">
            <v>1Z.59.0702.1.2.2.00.1</v>
          </cell>
          <cell r="D1136" t="str">
            <v>บ้านดุง</v>
          </cell>
          <cell r="E1136">
            <v>2559</v>
          </cell>
          <cell r="F1136" t="str">
            <v>บ้านมีชัยพัฒนา ม.11 ต.นาทราย อ.พิบูลย์รักษ์ จ.อุดรธานี</v>
          </cell>
          <cell r="G1136">
            <v>221100</v>
          </cell>
          <cell r="H1136">
            <v>10</v>
          </cell>
          <cell r="I1136">
            <v>0</v>
          </cell>
          <cell r="J1136">
            <v>10</v>
          </cell>
        </row>
        <row r="1137">
          <cell r="C1137" t="str">
            <v>1Z.59.1255.1.2.2.00.2</v>
          </cell>
          <cell r="D1137" t="str">
            <v>บ้านดุง</v>
          </cell>
          <cell r="E1137">
            <v>2559</v>
          </cell>
          <cell r="F1137" t="str">
            <v>บ้านหนองแต้, บ้านนาจาน   ต.โพนสูง อ.บ้านดุง จ.อุดรธานี</v>
          </cell>
          <cell r="G1137">
            <v>3600000</v>
          </cell>
          <cell r="H1137">
            <v>380</v>
          </cell>
          <cell r="I1137">
            <v>5</v>
          </cell>
          <cell r="J1137">
            <v>375</v>
          </cell>
        </row>
        <row r="1138">
          <cell r="C1138" t="str">
            <v>1Z.59.0710.1.2.2.00.1</v>
          </cell>
          <cell r="D1138" t="str">
            <v>บ้านดุง</v>
          </cell>
          <cell r="E1138">
            <v>2559</v>
          </cell>
          <cell r="F1138" t="str">
            <v>บ้านอ่างห้วยไร่, ถนนองค์การโทรศัพท์ ต.ม่วง อ.บ้านม่วง จ.สกลนคร</v>
          </cell>
          <cell r="G1138">
            <v>692000</v>
          </cell>
          <cell r="H1138">
            <v>25</v>
          </cell>
          <cell r="I1138">
            <v>14</v>
          </cell>
          <cell r="J1138">
            <v>11</v>
          </cell>
        </row>
        <row r="1139">
          <cell r="C1139" t="str">
            <v>1Z.59.0703.1.2.2.00.1</v>
          </cell>
          <cell r="D1139" t="str">
            <v>บ้านดุง</v>
          </cell>
          <cell r="E1139">
            <v>2559</v>
          </cell>
          <cell r="F1139" t="str">
            <v>หมู่บ้านคำทวด,หมู่บ้านนาโฮง ต.บ้านดุง อ.บ้านดุง จ.อุดรธานี</v>
          </cell>
          <cell r="G1139">
            <v>1823400</v>
          </cell>
          <cell r="H1139">
            <v>80</v>
          </cell>
          <cell r="I1139">
            <v>12</v>
          </cell>
          <cell r="J1139">
            <v>68</v>
          </cell>
        </row>
        <row r="1140">
          <cell r="C1140" t="str">
            <v>1Z.61.0111.1.2.2.00.1</v>
          </cell>
          <cell r="D1140" t="str">
            <v>บ้านดุง</v>
          </cell>
          <cell r="E1140">
            <v>2561</v>
          </cell>
          <cell r="F1140" t="str">
            <v>ซอยชุมชนศรีนพคุณ ม.9 ต.ศรีสุทโธ อ.บ้านดุง จ.อุดรธานี</v>
          </cell>
          <cell r="G1140">
            <v>570200</v>
          </cell>
          <cell r="H1140">
            <v>30</v>
          </cell>
          <cell r="I1140">
            <v>7</v>
          </cell>
          <cell r="J1140">
            <v>23</v>
          </cell>
        </row>
        <row r="1141">
          <cell r="C1141" t="str">
            <v>1Z.61.0124.1.2.2.00.1</v>
          </cell>
          <cell r="D1141" t="str">
            <v>บ้านดุง</v>
          </cell>
          <cell r="E1141">
            <v>2561</v>
          </cell>
          <cell r="F1141" t="str">
            <v>ถนนทุ่งฝนสามัคคี-ทุ่งใหญ่ ต.ทุ่งฝน อ.ทุ่งฝน จ.อุดรธานี</v>
          </cell>
          <cell r="G1141">
            <v>1980000</v>
          </cell>
          <cell r="H1141">
            <v>80</v>
          </cell>
          <cell r="I1141">
            <v>3</v>
          </cell>
          <cell r="J1141">
            <v>77</v>
          </cell>
        </row>
        <row r="1142">
          <cell r="C1142" t="str">
            <v>1Z.61.0132.1.2.2.00.1</v>
          </cell>
          <cell r="D1142" t="str">
            <v>บ้านดุง</v>
          </cell>
          <cell r="E1142">
            <v>2561</v>
          </cell>
          <cell r="F1142" t="str">
            <v>บ้านนาโฮง-ถ่อนคำหวด ต.บ้านดุง อ.บ้านดุง จ.อุดรธานี</v>
          </cell>
          <cell r="G1142">
            <v>1041500</v>
          </cell>
          <cell r="H1142">
            <v>30</v>
          </cell>
          <cell r="I1142">
            <v>0</v>
          </cell>
          <cell r="J1142">
            <v>30</v>
          </cell>
        </row>
        <row r="1143">
          <cell r="C1143" t="str">
            <v>1Z.62.0463.1.2.2.00.1</v>
          </cell>
          <cell r="D1143" t="str">
            <v>บ้านดุง</v>
          </cell>
          <cell r="E1143">
            <v>2562</v>
          </cell>
          <cell r="F1143" t="str">
            <v>ทางหลวงหมายเลข 2096 (บริษัทคูโบต้าบ้านม่วง - ลำห้วยบ่อแดง) ตำบลม่วง อำเภอบ้านม่วง จังหวัดสกลนคร</v>
          </cell>
          <cell r="G1143">
            <v>232000</v>
          </cell>
          <cell r="H1143">
            <v>7</v>
          </cell>
          <cell r="J1143">
            <v>7</v>
          </cell>
        </row>
        <row r="1144">
          <cell r="C1144" t="str">
            <v>1Z.59.1259.1.2.2.00.2</v>
          </cell>
          <cell r="D1144" t="str">
            <v>บ้านผือ</v>
          </cell>
          <cell r="E1144">
            <v>2559</v>
          </cell>
          <cell r="F1144" t="str">
            <v>บ้านผักกาดย่า หมู่ 7  ต.ปะโค  อ.กุดจับ  จ.อุดรธานี</v>
          </cell>
          <cell r="G1144">
            <v>1800000</v>
          </cell>
          <cell r="H1144">
            <v>134</v>
          </cell>
          <cell r="I1144">
            <v>115</v>
          </cell>
          <cell r="J1144">
            <v>19</v>
          </cell>
        </row>
        <row r="1145">
          <cell r="C1145" t="str">
            <v>1Z.59.1233.1.2.2.00.2</v>
          </cell>
          <cell r="D1145" t="str">
            <v>บ้านผือ</v>
          </cell>
          <cell r="E1145">
            <v>2559</v>
          </cell>
          <cell r="F1145" t="str">
            <v>บ้านผือ ม.8 ต.บ้านผือ อ.บ้านผือ จ.อุดรธานี</v>
          </cell>
          <cell r="G1145">
            <v>71000</v>
          </cell>
          <cell r="H1145">
            <v>5</v>
          </cell>
          <cell r="I1145">
            <v>0</v>
          </cell>
          <cell r="J1145">
            <v>5</v>
          </cell>
        </row>
        <row r="1146">
          <cell r="C1146" t="str">
            <v>1Z.59.0695.1.2.2.00.1</v>
          </cell>
          <cell r="D1146" t="str">
            <v>บ้านผือ</v>
          </cell>
          <cell r="E1146">
            <v>2559</v>
          </cell>
          <cell r="F1146" t="str">
            <v>บ้านโพธิ์ตาก ต.โพธิ์ตาก อ.โพธิ์ตาก จ.หนองคาย</v>
          </cell>
          <cell r="G1146">
            <v>943600</v>
          </cell>
          <cell r="H1146">
            <v>44</v>
          </cell>
          <cell r="I1146">
            <v>1</v>
          </cell>
          <cell r="J1146">
            <v>43</v>
          </cell>
        </row>
        <row r="1147">
          <cell r="C1147" t="str">
            <v>1Z.59.1232.1.2.2.00.2</v>
          </cell>
          <cell r="D1147" t="str">
            <v>บ้านผือ</v>
          </cell>
          <cell r="E1147">
            <v>2559</v>
          </cell>
          <cell r="F1147" t="str">
            <v>บ้านแสงทองพัฒนา ม.12 ต.น้ำโสม อ.น้ำโสม จ.อุดรธานี</v>
          </cell>
          <cell r="G1147">
            <v>173000</v>
          </cell>
          <cell r="H1147">
            <v>20</v>
          </cell>
          <cell r="I1147">
            <v>1</v>
          </cell>
          <cell r="J1147">
            <v>19</v>
          </cell>
        </row>
        <row r="1148">
          <cell r="C1148" t="str">
            <v>1Z.59.1244.1.2.2.00.2</v>
          </cell>
          <cell r="D1148" t="str">
            <v>บ้านแพง</v>
          </cell>
          <cell r="E1148">
            <v>2559</v>
          </cell>
          <cell r="F1148" t="str">
            <v>ชุมชนบ้านไผ่ล้อม ม.5 ต.ไผ่ล้อม อ.บ้านแพง จ.นครพนม</v>
          </cell>
          <cell r="G1148">
            <v>119000</v>
          </cell>
          <cell r="H1148">
            <v>10</v>
          </cell>
          <cell r="I1148">
            <v>4</v>
          </cell>
          <cell r="J1148">
            <v>6</v>
          </cell>
        </row>
        <row r="1149">
          <cell r="C1149" t="str">
            <v>1Z.59.0712.1.2.2.00.1</v>
          </cell>
          <cell r="D1149" t="str">
            <v>บ้านแพง</v>
          </cell>
          <cell r="E1149">
            <v>2559</v>
          </cell>
          <cell r="F1149" t="str">
            <v>ถนนบ้านต้อง-โรงพยาบาลบึงโขงหลง ต.บึงโขงหลง อ.บึงโขงหลง จ.บึงกาฬ</v>
          </cell>
          <cell r="G1149">
            <v>1798800</v>
          </cell>
          <cell r="H1149">
            <v>50</v>
          </cell>
          <cell r="I1149">
            <v>9</v>
          </cell>
          <cell r="J1149">
            <v>41</v>
          </cell>
        </row>
        <row r="1150">
          <cell r="C1150" t="str">
            <v>1Z.59.0714.1.2.2.00.1</v>
          </cell>
          <cell r="D1150" t="str">
            <v>บ้านแพง</v>
          </cell>
          <cell r="E1150">
            <v>2559</v>
          </cell>
          <cell r="F1150" t="str">
            <v>ถนนเลี่ยงเมือง ต.บึงโขงหลง อ.บึงโขงหลง จ.บึงกาฬ</v>
          </cell>
          <cell r="G1150">
            <v>1798800</v>
          </cell>
          <cell r="H1150">
            <v>15</v>
          </cell>
          <cell r="I1150">
            <v>13</v>
          </cell>
          <cell r="J1150">
            <v>2</v>
          </cell>
        </row>
        <row r="1151">
          <cell r="C1151" t="str">
            <v>1Z.59.0713.1.2.2.00.1</v>
          </cell>
          <cell r="D1151" t="str">
            <v>บ้านแพง</v>
          </cell>
          <cell r="E1151">
            <v>2559</v>
          </cell>
          <cell r="F1151" t="str">
            <v>สามแยกบ้านนาเรือง- โรงพยาบาลบ้านแพง, ชุมชนบ้านนายาง ม.6 โรงเรียนบ้านนายาง ต.บ้านแพง อ.บ้านแพง จ.นครพนม</v>
          </cell>
          <cell r="G1151">
            <v>377400</v>
          </cell>
          <cell r="H1151">
            <v>10</v>
          </cell>
          <cell r="I1151">
            <v>9</v>
          </cell>
          <cell r="J1151">
            <v>1</v>
          </cell>
        </row>
        <row r="1152">
          <cell r="C1152" t="str">
            <v>1Z.61.0121.1.2.2.00.1</v>
          </cell>
          <cell r="D1152" t="str">
            <v>บ้านแพง</v>
          </cell>
          <cell r="E1152">
            <v>2561</v>
          </cell>
          <cell r="F1152" t="str">
            <v>บ้านดอนกลาง ต.บึงโขงหลง อ.บึงโขงหลง จ.บึงกาฬ</v>
          </cell>
          <cell r="G1152">
            <v>253400</v>
          </cell>
          <cell r="H1152">
            <v>14</v>
          </cell>
          <cell r="I1152">
            <v>1</v>
          </cell>
          <cell r="J1152">
            <v>13</v>
          </cell>
        </row>
        <row r="1153">
          <cell r="C1153" t="str">
            <v>1Z.61.0129.1.2.2.00.1</v>
          </cell>
          <cell r="D1153" t="str">
            <v>บ้านแพง</v>
          </cell>
          <cell r="E1153">
            <v>2561</v>
          </cell>
          <cell r="F1153" t="str">
            <v>บ้านดอนติ้ว ต.บ้านแพง อ.บ้านแพง จ.นครพนม</v>
          </cell>
          <cell r="G1153">
            <v>284100</v>
          </cell>
          <cell r="H1153">
            <v>12</v>
          </cell>
          <cell r="I1153">
            <v>2</v>
          </cell>
          <cell r="J1153">
            <v>10</v>
          </cell>
        </row>
        <row r="1154">
          <cell r="C1154" t="str">
            <v>1Z.59.1264.1.2.2.00.2</v>
          </cell>
          <cell r="D1154" t="str">
            <v>บึงกาฬ</v>
          </cell>
          <cell r="E1154">
            <v>2559</v>
          </cell>
          <cell r="F1154" t="str">
            <v>บ้านท่าโพธิ์, บ้านโนนสมบูรณ์, บ้านดอนอุดม, บ้านหนองแวง, ข้างวัดภูกระแต, ข้าง ตชด.244 อ.เมือง จ.บึงกาฬ และ บ้านโนนสวาท บ้านโนน อ.พรเจริญ จ.บึงกาฬ</v>
          </cell>
          <cell r="G1154">
            <v>13900000</v>
          </cell>
          <cell r="H1154">
            <v>695</v>
          </cell>
          <cell r="I1154">
            <v>117</v>
          </cell>
          <cell r="J1154">
            <v>578</v>
          </cell>
        </row>
        <row r="1155">
          <cell r="C1155" t="str">
            <v>1Z.61.0125.1.2.2.00.1</v>
          </cell>
          <cell r="D1155" t="str">
            <v>บึงกาฬ</v>
          </cell>
          <cell r="E1155">
            <v>2561</v>
          </cell>
          <cell r="F1155" t="str">
            <v>บ้านโนนไชยวานและชุมชนศาลปู่-ตา ม.3 ต.นาหว้า อ.นาหว้า จ.นครพนม</v>
          </cell>
          <cell r="G1155">
            <v>221800</v>
          </cell>
          <cell r="H1155">
            <v>10</v>
          </cell>
          <cell r="I1155">
            <v>0</v>
          </cell>
          <cell r="J1155">
            <v>10</v>
          </cell>
        </row>
        <row r="1156">
          <cell r="C1156" t="str">
            <v>1Z.62.0456.1.2.2.00.1</v>
          </cell>
          <cell r="D1156" t="str">
            <v>บึงกาฬ</v>
          </cell>
          <cell r="E1156">
            <v>2562</v>
          </cell>
          <cell r="F1156" t="str">
            <v>บ้านท่าโพธิ์ หมู่ 6 ตำบลบึงกาฬ อำเภอเมือง จังหวัดบึงกาฬ</v>
          </cell>
          <cell r="G1156">
            <v>168000</v>
          </cell>
          <cell r="H1156">
            <v>4</v>
          </cell>
          <cell r="J1156">
            <v>4</v>
          </cell>
        </row>
        <row r="1157">
          <cell r="C1157" t="str">
            <v>1Z.59.0704.1.2.2.00.1</v>
          </cell>
          <cell r="D1157" t="str">
            <v>โพนพิสัย</v>
          </cell>
          <cell r="E1157">
            <v>2559</v>
          </cell>
          <cell r="F1157" t="str">
            <v>เทศบาลซอย 29, วัดโพธิ์ศรีสร้อย ต.ปากคาด อ.ปากคาด จ.บึงกาฬ</v>
          </cell>
          <cell r="G1157">
            <v>314500</v>
          </cell>
          <cell r="H1157">
            <v>10</v>
          </cell>
          <cell r="I1157">
            <v>12</v>
          </cell>
          <cell r="J1157">
            <v>-2</v>
          </cell>
          <cell r="K1157" t="str">
            <v>CP</v>
          </cell>
        </row>
        <row r="1158">
          <cell r="C1158" t="str">
            <v>1Z.59.1247.1.2.2.00.2</v>
          </cell>
          <cell r="D1158" t="str">
            <v>โพนพิสัย</v>
          </cell>
          <cell r="E1158">
            <v>2559</v>
          </cell>
          <cell r="F1158" t="str">
            <v>แยกวัดสุทธาวาส-ทางหลวงหมายเลข2267  ,เทศบาลซอย 6-หลังโรงไฟฟ้า ต.โซ่ อ.โซ่พิสัย จ.บึงกาฬ</v>
          </cell>
          <cell r="G1158">
            <v>800000</v>
          </cell>
          <cell r="H1158">
            <v>50</v>
          </cell>
          <cell r="I1158">
            <v>54</v>
          </cell>
          <cell r="J1158">
            <v>-4</v>
          </cell>
          <cell r="K1158" t="str">
            <v>CP</v>
          </cell>
        </row>
        <row r="1159">
          <cell r="C1159" t="str">
            <v>1Z.59.0705.1.2.2.00.1</v>
          </cell>
          <cell r="D1159" t="str">
            <v>โพนพิสัย</v>
          </cell>
          <cell r="E1159">
            <v>2559</v>
          </cell>
          <cell r="F1159" t="str">
            <v>โรงเรียนปากคาดวิทยาคม-บ้านห้วยไม้ซอด ต.ปากคาด อ.ปากคาด จ.บึงกาฬ</v>
          </cell>
          <cell r="G1159">
            <v>1678900</v>
          </cell>
          <cell r="H1159">
            <v>40</v>
          </cell>
          <cell r="I1159">
            <v>15</v>
          </cell>
          <cell r="J1159">
            <v>25</v>
          </cell>
        </row>
        <row r="1160">
          <cell r="C1160" t="str">
            <v>1Z.59.1238.1.2.2.00.2</v>
          </cell>
          <cell r="D1160" t="str">
            <v>โพนพิสัย</v>
          </cell>
          <cell r="E1160">
            <v>2559</v>
          </cell>
          <cell r="F1160" t="str">
            <v>วัดหลวงซอย 5-7 ต.วัดหลวง อ.โพนพิสัย จ.หนองคาย</v>
          </cell>
          <cell r="G1160">
            <v>192000</v>
          </cell>
          <cell r="H1160">
            <v>20</v>
          </cell>
          <cell r="I1160">
            <v>14</v>
          </cell>
          <cell r="J1160">
            <v>6</v>
          </cell>
        </row>
        <row r="1161">
          <cell r="C1161" t="str">
            <v>1Z.60.0042.1.2.2.00.1</v>
          </cell>
          <cell r="D1161" t="str">
            <v>โพนพิสัย</v>
          </cell>
          <cell r="E1161">
            <v>2560</v>
          </cell>
          <cell r="F1161" t="str">
            <v>ทางหลวงหมายเลข 212 จากหน่วยบริการปากคาด ถึง บ้านต้อน ตำบลบ้านต้อน อำเภอรัตนวาปี จังหวัดหนองคาย</v>
          </cell>
          <cell r="G1161">
            <v>20770000</v>
          </cell>
          <cell r="H1161">
            <v>500</v>
          </cell>
          <cell r="I1161">
            <v>15</v>
          </cell>
          <cell r="J1161">
            <v>485</v>
          </cell>
        </row>
        <row r="1162">
          <cell r="C1162" t="str">
            <v>1Z.61.0127.1.2.2.00.1</v>
          </cell>
          <cell r="D1162" t="str">
            <v>โพนพิสัย</v>
          </cell>
          <cell r="E1162">
            <v>2561</v>
          </cell>
          <cell r="F1162" t="str">
            <v>บ้านเวิน-โรงฆ่าสัตว์ ต.จุมพล อ.โพนพิสัย จ.หนองคาย</v>
          </cell>
          <cell r="G1162">
            <v>512800</v>
          </cell>
          <cell r="H1162">
            <v>20</v>
          </cell>
          <cell r="I1162">
            <v>1</v>
          </cell>
          <cell r="J1162">
            <v>19</v>
          </cell>
        </row>
        <row r="1163">
          <cell r="C1163" t="str">
            <v>1Z.62.0462.1.2.2.00.1</v>
          </cell>
          <cell r="D1163" t="str">
            <v>โพนพิสัย</v>
          </cell>
          <cell r="E1163">
            <v>2562</v>
          </cell>
          <cell r="F1163" t="str">
            <v>เขตทางหลวงหมายเลข 212 จากสะพานบ้านปากสวย ถึงบ้านพวก ตำบลบ้านเดื่อ อำเภอเมือง จังหวัดหนองคาย</v>
          </cell>
          <cell r="G1163">
            <v>2065000</v>
          </cell>
          <cell r="H1163">
            <v>60</v>
          </cell>
          <cell r="J1163">
            <v>60</v>
          </cell>
        </row>
        <row r="1164">
          <cell r="C1164" t="str">
            <v>1Z.59.1250.1.2.2.00.2</v>
          </cell>
          <cell r="D1164" t="str">
            <v>เลย</v>
          </cell>
          <cell r="E1164">
            <v>2559</v>
          </cell>
          <cell r="F1164" t="str">
            <v>ทต.ท่าลี่ อ.ท่าลี่ จ.เลย</v>
          </cell>
          <cell r="G1164">
            <v>24000000</v>
          </cell>
          <cell r="H1164">
            <v>650</v>
          </cell>
          <cell r="I1164">
            <v>593</v>
          </cell>
          <cell r="J1164">
            <v>57</v>
          </cell>
        </row>
        <row r="1165">
          <cell r="C1165" t="str">
            <v>1Z.59.1226.1.2.2.00.2</v>
          </cell>
          <cell r="D1165" t="str">
            <v>เลย</v>
          </cell>
          <cell r="E1165">
            <v>2559</v>
          </cell>
          <cell r="F1165" t="str">
            <v>ทต.นาอ้อ ต.นาอ้อ อ.เมือง จ.เลย</v>
          </cell>
          <cell r="G1165">
            <v>4500000</v>
          </cell>
          <cell r="H1165">
            <v>180</v>
          </cell>
          <cell r="I1165">
            <v>46</v>
          </cell>
          <cell r="J1165">
            <v>134</v>
          </cell>
        </row>
        <row r="1166">
          <cell r="C1166" t="str">
            <v>1Z.59.1251.1.2.2.00.2</v>
          </cell>
          <cell r="D1166" t="str">
            <v>เลย</v>
          </cell>
          <cell r="E1166">
            <v>2559</v>
          </cell>
          <cell r="F1166" t="str">
            <v>เทศบาลตำบลนาอ้อ หมู่ 1,2,3,5,7  ต.นาอ้อ อ.เมือง จ.เลย</v>
          </cell>
          <cell r="G1166">
            <v>5200000</v>
          </cell>
          <cell r="H1166">
            <v>590</v>
          </cell>
          <cell r="I1166">
            <v>171</v>
          </cell>
          <cell r="J1166">
            <v>419</v>
          </cell>
        </row>
        <row r="1167">
          <cell r="C1167" t="str">
            <v>1Z.59.1253.1.2.2.00.2</v>
          </cell>
          <cell r="D1167" t="str">
            <v>เลย</v>
          </cell>
          <cell r="E1167">
            <v>2559</v>
          </cell>
          <cell r="F1167" t="str">
            <v>บ้านโนนกุดจับ, บ้านห้วยโตก ต.นาโป่ง อ.เมือง จ.เลย</v>
          </cell>
          <cell r="G1167">
            <v>1800000</v>
          </cell>
          <cell r="H1167">
            <v>130</v>
          </cell>
          <cell r="I1167">
            <v>36</v>
          </cell>
          <cell r="J1167">
            <v>94</v>
          </cell>
        </row>
        <row r="1168">
          <cell r="C1168" t="str">
            <v>1Z.59.1225.1.2.2.00.2</v>
          </cell>
          <cell r="D1168" t="str">
            <v>เลย</v>
          </cell>
          <cell r="E1168">
            <v>2559</v>
          </cell>
          <cell r="F1168" t="str">
            <v>แยกไปด่านบ้านนากระเซ็ง-บ้านปากห้วย,  สี่แยกตลาดบ้านปากห้วย-วัดสหมิตร ต.หนองผือ และบริเวณด่านบ้านนากระเซ็ง ต.อาฮี อ.ท่าลี่ จ.เลย</v>
          </cell>
          <cell r="G1168">
            <v>2460000</v>
          </cell>
          <cell r="H1168">
            <v>120</v>
          </cell>
          <cell r="I1168">
            <v>43</v>
          </cell>
          <cell r="J1168">
            <v>77</v>
          </cell>
        </row>
        <row r="1169">
          <cell r="C1169" t="str">
            <v>1Z.60.0041.1.2.2.00.1</v>
          </cell>
          <cell r="D1169" t="str">
            <v>เลย</v>
          </cell>
          <cell r="E1169">
            <v>2560</v>
          </cell>
          <cell r="F1169" t="str">
            <v>เทศบาลตำบลนาอ้อ หมู่ 4 ตำบลนาอ้อ อำเภอเมือง จังหวัดเลย</v>
          </cell>
          <cell r="G1169">
            <v>1924000</v>
          </cell>
          <cell r="H1169">
            <v>25</v>
          </cell>
          <cell r="I1169">
            <v>9</v>
          </cell>
          <cell r="J1169">
            <v>16</v>
          </cell>
        </row>
        <row r="1170">
          <cell r="C1170" t="str">
            <v>1Z.62.0451.1.2.2.00.1</v>
          </cell>
          <cell r="D1170" t="str">
            <v>เลย</v>
          </cell>
          <cell r="E1170">
            <v>2562</v>
          </cell>
          <cell r="F1170" t="str">
            <v>บ้านภูบ่อบิด - บ้านไร่ทาม ตำบลนาอาน อำเภอเมือง จังหวัดเลย</v>
          </cell>
          <cell r="G1170">
            <v>4422000</v>
          </cell>
          <cell r="H1170">
            <v>100</v>
          </cell>
          <cell r="J1170">
            <v>100</v>
          </cell>
        </row>
        <row r="1171">
          <cell r="C1171" t="str">
            <v>1Z.59.1258.1.2.2.00.2</v>
          </cell>
          <cell r="D1171" t="str">
            <v>วังสะพุง</v>
          </cell>
          <cell r="E1171">
            <v>2559</v>
          </cell>
          <cell r="F1171" t="str">
            <v>บ้านป่าเป้าและบ้านโนนสว่าง  ต.ปากปวน อ.วังสะพุง จ.เลย</v>
          </cell>
          <cell r="G1171">
            <v>3600000</v>
          </cell>
          <cell r="H1171">
            <v>500</v>
          </cell>
          <cell r="I1171">
            <v>122</v>
          </cell>
          <cell r="J1171">
            <v>378</v>
          </cell>
        </row>
        <row r="1172">
          <cell r="C1172" t="str">
            <v>1Z.59.0688.1.2.2.00.1</v>
          </cell>
          <cell r="D1172" t="str">
            <v>วังสะพุง</v>
          </cell>
          <cell r="E1172">
            <v>2559</v>
          </cell>
          <cell r="F1172" t="str">
            <v>บ้านเล้า-บ้านกกเกลี้ยง ต.วังสะพุง อ.วังสะพุง จ.เลย</v>
          </cell>
          <cell r="G1172">
            <v>1019300</v>
          </cell>
          <cell r="H1172">
            <v>40</v>
          </cell>
          <cell r="I1172">
            <v>0</v>
          </cell>
          <cell r="J1172">
            <v>40</v>
          </cell>
        </row>
        <row r="1173">
          <cell r="C1173" t="str">
            <v>1Z.59.0707.1.2.2.00.1</v>
          </cell>
          <cell r="D1173" t="str">
            <v>วังสะพุง</v>
          </cell>
          <cell r="E1173">
            <v>2559</v>
          </cell>
          <cell r="F1173" t="str">
            <v>ปลายท่อโนนสว่าง-สามแยกเฮือนกะตังก์ ต.ศรีสงคราม อ.วังสะพุง จ.เลย</v>
          </cell>
          <cell r="G1173">
            <v>933800</v>
          </cell>
          <cell r="H1173">
            <v>6</v>
          </cell>
          <cell r="I1173">
            <v>5</v>
          </cell>
          <cell r="J1173">
            <v>1</v>
          </cell>
        </row>
        <row r="1174">
          <cell r="C1174" t="str">
            <v>1Z.59.0706.1.2.2.00.1</v>
          </cell>
          <cell r="D1174" t="str">
            <v>วังสะพุง</v>
          </cell>
          <cell r="E1174">
            <v>2559</v>
          </cell>
          <cell r="F1174" t="str">
            <v>รร.ศรีสงคราม-รร.ประชานุเคราะห์ 52 ต.ศรีสงคราม อ.วังสะพุง จ.เลย</v>
          </cell>
          <cell r="G1174">
            <v>1867700</v>
          </cell>
          <cell r="H1174">
            <v>12</v>
          </cell>
          <cell r="I1174">
            <v>12</v>
          </cell>
          <cell r="J1174">
            <v>0</v>
          </cell>
        </row>
        <row r="1175">
          <cell r="C1175" t="str">
            <v>1Z.59.0697.1.2.2.00.1</v>
          </cell>
          <cell r="D1175" t="str">
            <v>วังสะพุง</v>
          </cell>
          <cell r="E1175">
            <v>2559</v>
          </cell>
          <cell r="F1175" t="str">
            <v>สามแยกเฮือนกะตังก์-บท.นิสสัน ต.ศรีสงคราม อ.วังสะพุง จ.เลย</v>
          </cell>
          <cell r="G1175">
            <v>599600</v>
          </cell>
          <cell r="H1175">
            <v>7</v>
          </cell>
          <cell r="I1175">
            <v>6</v>
          </cell>
          <cell r="J1175">
            <v>1</v>
          </cell>
        </row>
        <row r="1176">
          <cell r="C1176" t="str">
            <v>1Z.59.0689.1.2.2.00.1</v>
          </cell>
          <cell r="D1176" t="str">
            <v>วังสะพุง</v>
          </cell>
          <cell r="E1176">
            <v>2559</v>
          </cell>
          <cell r="F1176" t="str">
            <v>หน้า รร.ท่าทิศเฮือง - บ้านกุดจับ ต.ปากปวน อ.วังสะพุง จ.เลย</v>
          </cell>
          <cell r="G1176">
            <v>94300</v>
          </cell>
          <cell r="H1176">
            <v>3</v>
          </cell>
          <cell r="I1176">
            <v>4</v>
          </cell>
          <cell r="J1176">
            <v>-1</v>
          </cell>
          <cell r="K1176" t="str">
            <v>CP</v>
          </cell>
        </row>
        <row r="1177">
          <cell r="C1177" t="str">
            <v>1Z.59.0691.1.2.2.00.1</v>
          </cell>
          <cell r="D1177" t="str">
            <v>วังสะพุง</v>
          </cell>
          <cell r="E1177">
            <v>2559</v>
          </cell>
          <cell r="F1177" t="str">
            <v>หน้าปั๊มเอสโซ่-สามแยก รร.ชุมชน ต.วังสะพุง อ.วังสะพุง จ.เลย</v>
          </cell>
          <cell r="G1177">
            <v>239800</v>
          </cell>
          <cell r="H1177">
            <v>6</v>
          </cell>
          <cell r="I1177">
            <v>0</v>
          </cell>
          <cell r="J1177">
            <v>6</v>
          </cell>
        </row>
        <row r="1178">
          <cell r="C1178" t="str">
            <v>1Z.59.0690.1.2.2.00.1</v>
          </cell>
          <cell r="D1178" t="str">
            <v>วังสะพุง</v>
          </cell>
          <cell r="E1178">
            <v>2559</v>
          </cell>
          <cell r="F1178" t="str">
            <v>หน้ารพ.วังสะพุง-อะวีนิวพาร์ค ต.วังสะพุง อ.วังสะพุง จ.เลย</v>
          </cell>
          <cell r="G1178">
            <v>471800</v>
          </cell>
          <cell r="H1178">
            <v>12</v>
          </cell>
          <cell r="I1178">
            <v>2</v>
          </cell>
          <cell r="J1178">
            <v>10</v>
          </cell>
        </row>
        <row r="1179">
          <cell r="C1179" t="str">
            <v>1Z.61.0104.1.2.2.00.1</v>
          </cell>
          <cell r="D1179" t="str">
            <v>วังสะพุง</v>
          </cell>
          <cell r="E1179">
            <v>2561</v>
          </cell>
          <cell r="F1179" t="str">
            <v>ซอยข้างประดู่ทอง-ซอยกิ่งโพธิ์ ม.11 ต.วังสะพุง จ.เลย</v>
          </cell>
          <cell r="G1179">
            <v>95100</v>
          </cell>
          <cell r="H1179">
            <v>7</v>
          </cell>
          <cell r="I1179">
            <v>1</v>
          </cell>
          <cell r="J1179">
            <v>6</v>
          </cell>
        </row>
        <row r="1180">
          <cell r="C1180" t="str">
            <v>1Z.61.0118.1.2.2.00.1</v>
          </cell>
          <cell r="D1180" t="str">
            <v>วังสะพุง</v>
          </cell>
          <cell r="E1180">
            <v>2561</v>
          </cell>
          <cell r="F1180" t="str">
            <v>ซอยนำเจริญ 8 ม.12 ต.วังสะพุง อ.วังสะพุง จ.เลย</v>
          </cell>
          <cell r="G1180">
            <v>89100</v>
          </cell>
          <cell r="H1180">
            <v>5</v>
          </cell>
          <cell r="I1180">
            <v>0</v>
          </cell>
          <cell r="J1180">
            <v>5</v>
          </cell>
        </row>
        <row r="1181">
          <cell r="C1181" t="str">
            <v>1Z.61.0142.1.2.2.00.1</v>
          </cell>
          <cell r="D1181" t="str">
            <v>วังสะพุง</v>
          </cell>
          <cell r="E1181">
            <v>2561</v>
          </cell>
          <cell r="F1181" t="str">
            <v>ซอยวัดจำแลเสาสถานีวิทยุชุมชน ม.11 ต.วังสะพุง อ.วังสะพุง จ.เลย</v>
          </cell>
          <cell r="G1181">
            <v>196000</v>
          </cell>
          <cell r="H1181">
            <v>6</v>
          </cell>
          <cell r="I1181">
            <v>1</v>
          </cell>
          <cell r="J1181">
            <v>5</v>
          </cell>
        </row>
        <row r="1182">
          <cell r="C1182" t="str">
            <v>1Z.61.0148.1.2.2.00.1</v>
          </cell>
          <cell r="D1182" t="str">
            <v>วังสะพุง</v>
          </cell>
          <cell r="E1182">
            <v>2561</v>
          </cell>
          <cell r="F1182" t="str">
            <v>ซอยวัดภูตูมวนาราม-ร.ร.วังทรายขาว ม.1 ต.ทรายขาว อ.วังสะพุง จ.เลย</v>
          </cell>
          <cell r="G1182">
            <v>149500</v>
          </cell>
          <cell r="H1182">
            <v>2</v>
          </cell>
          <cell r="I1182">
            <v>0</v>
          </cell>
          <cell r="J1182">
            <v>2</v>
          </cell>
        </row>
        <row r="1183">
          <cell r="C1183" t="str">
            <v>1Z.61.0126.1.2.2.00.1</v>
          </cell>
          <cell r="D1183" t="str">
            <v>วังสะพุง</v>
          </cell>
          <cell r="E1183">
            <v>2561</v>
          </cell>
          <cell r="F1183" t="str">
            <v>ทางหลวงชนบทหมายเลข ลย.3048 ม.11 ต.ศรีสงคราม อ.วังสะพุง จ.เลย</v>
          </cell>
          <cell r="G1183">
            <v>243500</v>
          </cell>
          <cell r="H1183">
            <v>12</v>
          </cell>
          <cell r="I1183">
            <v>1</v>
          </cell>
          <cell r="J1183">
            <v>11</v>
          </cell>
        </row>
        <row r="1184">
          <cell r="C1184" t="str">
            <v>1Z.61.0106.1.2.2.00.1</v>
          </cell>
          <cell r="D1184" t="str">
            <v>วังสะพุง</v>
          </cell>
          <cell r="E1184">
            <v>2561</v>
          </cell>
          <cell r="F1184" t="str">
            <v>บ้านนาอีเลิศ ม.7 ต.วังสะพุง อ.วังสะพุง จ.เลย</v>
          </cell>
          <cell r="G1184">
            <v>966200</v>
          </cell>
          <cell r="H1184">
            <v>68</v>
          </cell>
          <cell r="I1184">
            <v>30</v>
          </cell>
          <cell r="J1184">
            <v>38</v>
          </cell>
        </row>
        <row r="1185">
          <cell r="C1185" t="str">
            <v>1Z.61.0110.1.2.2.00.1</v>
          </cell>
          <cell r="D1185" t="str">
            <v>วังสะพุง</v>
          </cell>
          <cell r="E1185">
            <v>2561</v>
          </cell>
          <cell r="F1185" t="str">
            <v>บ้านบุ่งค้อ ม.1 ต.ทรายขาว อ.วังสะพุง จ.เลย</v>
          </cell>
          <cell r="G1185">
            <v>107900</v>
          </cell>
          <cell r="H1185">
            <v>7</v>
          </cell>
          <cell r="I1185">
            <v>0</v>
          </cell>
          <cell r="J1185">
            <v>7</v>
          </cell>
        </row>
        <row r="1186">
          <cell r="C1186" t="str">
            <v>1Z.61.0135.1.2.2.00.1</v>
          </cell>
          <cell r="D1186" t="str">
            <v>วังสะพุง</v>
          </cell>
          <cell r="E1186">
            <v>2561</v>
          </cell>
          <cell r="F1186" t="str">
            <v>บ้านห้วยทรายคำ ม.7 และบ้านไทเจริญ ม.10 ต.ศรีสงคราม อ.วังสะพุง จ.เลย</v>
          </cell>
          <cell r="G1186">
            <v>658300</v>
          </cell>
          <cell r="H1186">
            <v>24</v>
          </cell>
          <cell r="I1186">
            <v>34</v>
          </cell>
          <cell r="J1186">
            <v>-10</v>
          </cell>
          <cell r="K1186" t="str">
            <v>CP</v>
          </cell>
        </row>
        <row r="1187">
          <cell r="C1187" t="str">
            <v>1Z.62.0468.1.2.2.00.1</v>
          </cell>
          <cell r="D1187" t="str">
            <v>วังสะพุง</v>
          </cell>
          <cell r="E1187">
            <v>2562</v>
          </cell>
          <cell r="F1187" t="str">
            <v>บ้านไทยเจริญ หมู่ 10 ตำบลศรีสงคราม อำเภอวังสะพุง จังหวัดเลย</v>
          </cell>
          <cell r="G1187">
            <v>1418000</v>
          </cell>
          <cell r="H1187">
            <v>30</v>
          </cell>
          <cell r="J1187">
            <v>30</v>
          </cell>
        </row>
        <row r="1188">
          <cell r="C1188" t="str">
            <v>1Z.59.1230.1.2.2.00.2</v>
          </cell>
          <cell r="D1188" t="str">
            <v>ศรีเชียงใหม่</v>
          </cell>
          <cell r="E1188">
            <v>2559</v>
          </cell>
          <cell r="F1188" t="str">
            <v>บ้านปากมางและบ้านห้วยมาง ต.กองนาง อ.ท่าบ่อ จ.หนองคาย</v>
          </cell>
          <cell r="G1188">
            <v>1216000</v>
          </cell>
          <cell r="H1188">
            <v>80</v>
          </cell>
          <cell r="I1188">
            <v>46</v>
          </cell>
          <cell r="J1188">
            <v>34</v>
          </cell>
        </row>
        <row r="1189">
          <cell r="C1189" t="str">
            <v>1Z.61.0128.1.2.2.00.1</v>
          </cell>
          <cell r="D1189" t="str">
            <v>ศรีเชียงใหม่</v>
          </cell>
          <cell r="E1189">
            <v>2561</v>
          </cell>
          <cell r="F1189" t="str">
            <v>บ้านโนนสง่า ต.พานพร้าว อ.ศรีเชียงใหม่ จ.หนองคาย</v>
          </cell>
          <cell r="G1189">
            <v>471200</v>
          </cell>
          <cell r="H1189">
            <v>20</v>
          </cell>
          <cell r="I1189">
            <v>0</v>
          </cell>
          <cell r="J1189">
            <v>20</v>
          </cell>
        </row>
        <row r="1190">
          <cell r="C1190" t="str">
            <v>1Z.61.0122.1.2.2.00.1</v>
          </cell>
          <cell r="D1190" t="str">
            <v>ศรีเชียงใหม่</v>
          </cell>
          <cell r="E1190">
            <v>2561</v>
          </cell>
          <cell r="F1190" t="str">
            <v>บ้านหม้อ - บ้านขุมคำ ต.บ้านหม้อ อ.ศรีเชียงใหม่ จ.หนองคาย</v>
          </cell>
          <cell r="G1190">
            <v>190100</v>
          </cell>
          <cell r="H1190">
            <v>10</v>
          </cell>
          <cell r="I1190">
            <v>6</v>
          </cell>
          <cell r="J1190">
            <v>4</v>
          </cell>
        </row>
        <row r="1191">
          <cell r="C1191" t="str">
            <v>1Z.62.0460.1.2.2.00.1</v>
          </cell>
          <cell r="D1191" t="str">
            <v>ศรีเชียงใหม่</v>
          </cell>
          <cell r="E1191">
            <v>2562</v>
          </cell>
          <cell r="F1191" t="str">
            <v>ชุมชนดอนเขียว ตำบลท่าบ่อ อำเภอท่าบ่อ จังหวัดหนองคาย</v>
          </cell>
          <cell r="G1191">
            <v>1630000</v>
          </cell>
          <cell r="H1191">
            <v>40</v>
          </cell>
          <cell r="J1191">
            <v>40</v>
          </cell>
        </row>
        <row r="1192">
          <cell r="C1192" t="str">
            <v>1Z.62.0457.1.2.2.00.1</v>
          </cell>
          <cell r="D1192" t="str">
            <v>ศรีเชียงใหม่</v>
          </cell>
          <cell r="E1192">
            <v>2562</v>
          </cell>
          <cell r="F1192" t="str">
            <v>ซอย 5 - ซอย 8 บ้านกองนาง ตำบลกองนาง อำเภอท่าบ่อ จังหวัดหนองคาย</v>
          </cell>
          <cell r="G1192">
            <v>161000</v>
          </cell>
          <cell r="H1192">
            <v>7</v>
          </cell>
          <cell r="J1192">
            <v>7</v>
          </cell>
        </row>
        <row r="1193">
          <cell r="C1193" t="str">
            <v>1Z.62.0459.1.2.2.00.1</v>
          </cell>
          <cell r="D1193" t="str">
            <v>ศรีเชียงใหม่</v>
          </cell>
          <cell r="E1193">
            <v>2562</v>
          </cell>
          <cell r="F1193" t="str">
            <v>ถนนริมโขงบ้านกองนาง - บ้านปากมาง ฝั่งขวามือ (ริมโขง) ตำบลกองนาง อำเภอท่าบ่อ จังหวัดหนองคาย</v>
          </cell>
          <cell r="G1193">
            <v>477000</v>
          </cell>
          <cell r="H1193">
            <v>20</v>
          </cell>
          <cell r="J1193">
            <v>20</v>
          </cell>
        </row>
        <row r="1194">
          <cell r="C1194" t="str">
            <v>1Z.62.0458.1.2.2.00.1</v>
          </cell>
          <cell r="D1194" t="str">
            <v>ศรีเชียงใหม่</v>
          </cell>
          <cell r="E1194">
            <v>2562</v>
          </cell>
          <cell r="F1194" t="str">
            <v>ถนนริมโขงบ้านกองนาง - บ้านปากมาง ฝั่งซ้ายมือ ตำบลกองนาง อำเภอท่าบ่อ จังหวัดหนองคาย</v>
          </cell>
          <cell r="G1194">
            <v>163000</v>
          </cell>
          <cell r="H1194">
            <v>7</v>
          </cell>
          <cell r="J1194">
            <v>7</v>
          </cell>
        </row>
        <row r="1195">
          <cell r="C1195" t="str">
            <v>1Z.62.0467.1.2.2.00.1</v>
          </cell>
          <cell r="D1195" t="str">
            <v>ศรีเชียงใหม่</v>
          </cell>
          <cell r="E1195">
            <v>2562</v>
          </cell>
          <cell r="F1195" t="str">
            <v>สนง.ปศุสัตว์ศรีเชียงใหม่ ตำบลพานพร้าว อำเภอศรีเชียงใหม่ จังหวัดหนองคาย</v>
          </cell>
          <cell r="G1195">
            <v>171000</v>
          </cell>
          <cell r="H1195">
            <v>3</v>
          </cell>
          <cell r="J1195">
            <v>3</v>
          </cell>
        </row>
        <row r="1196">
          <cell r="C1196" t="str">
            <v>1Z.59.1249.1.2.2.00.2</v>
          </cell>
          <cell r="D1196" t="str">
            <v>ศรีสงคราม</v>
          </cell>
          <cell r="E1196">
            <v>2559</v>
          </cell>
          <cell r="F1196" t="str">
            <v>บ้านท่าเรือ,บ้านนาซ่อม ต.ท่าเรือ อ.นาหว้า , ซอยหลังปั๊มน้ำมัน ปตท. ต.ศรีสงคราม อ.ศรีสงคราม จ.นครพนม</v>
          </cell>
          <cell r="G1196">
            <v>384000</v>
          </cell>
          <cell r="H1196">
            <v>20</v>
          </cell>
          <cell r="I1196">
            <v>31</v>
          </cell>
          <cell r="J1196">
            <v>-11</v>
          </cell>
          <cell r="K1196" t="str">
            <v>CP</v>
          </cell>
        </row>
        <row r="1197">
          <cell r="C1197" t="str">
            <v>1Z.61.0144.1.2.2.00.1</v>
          </cell>
          <cell r="D1197" t="str">
            <v>ศรีสงคราม</v>
          </cell>
          <cell r="E1197">
            <v>2561</v>
          </cell>
          <cell r="F1197" t="str">
            <v>ชุมชน ม.6 และ ม.7 ต.ศรีสงคราม อ.ศรีสงคราม จ.นครพนม</v>
          </cell>
          <cell r="G1197">
            <v>792000</v>
          </cell>
          <cell r="H1197">
            <v>15</v>
          </cell>
          <cell r="I1197">
            <v>3</v>
          </cell>
          <cell r="J1197">
            <v>12</v>
          </cell>
        </row>
        <row r="1198">
          <cell r="C1198" t="str">
            <v>1Z.61.0136.1.2.2.00.1</v>
          </cell>
          <cell r="D1198" t="str">
            <v>ศรีสงคราม</v>
          </cell>
          <cell r="E1198">
            <v>2561</v>
          </cell>
          <cell r="F1198" t="str">
            <v>ชุมชนคุ้มหนองสะเบิก ม.3 ต.นาหว้า อ.นาหว้า จ.นครพนม</v>
          </cell>
          <cell r="G1198">
            <v>158400</v>
          </cell>
          <cell r="H1198">
            <v>5</v>
          </cell>
          <cell r="I1198">
            <v>1</v>
          </cell>
          <cell r="J1198">
            <v>4</v>
          </cell>
        </row>
        <row r="1199">
          <cell r="C1199" t="str">
            <v>1Z.61.0130.1.2.2.00.1</v>
          </cell>
          <cell r="D1199" t="str">
            <v>ศรีสงคราม</v>
          </cell>
          <cell r="E1199">
            <v>2561</v>
          </cell>
          <cell r="F1199" t="str">
            <v>บ้านโพธิ์ชัยทอง ม.19 ต.อากาศ อ.อากาศอำนวย จ.สกลนคร</v>
          </cell>
          <cell r="G1199">
            <v>834600</v>
          </cell>
          <cell r="H1199">
            <v>30</v>
          </cell>
          <cell r="I1199">
            <v>2</v>
          </cell>
          <cell r="J1199">
            <v>28</v>
          </cell>
        </row>
        <row r="1200">
          <cell r="C1200" t="str">
            <v>1Z.61.0119.1.2.2.00.1</v>
          </cell>
          <cell r="D1200" t="str">
            <v>ศรีสงคราม</v>
          </cell>
          <cell r="E1200">
            <v>2561</v>
          </cell>
          <cell r="F1200" t="str">
            <v>บ้านโพนแพง ม.1, ม.2, ม.3 ต.อากาศ อ.อากาศอำนวยจ.สกลนคร</v>
          </cell>
          <cell r="G1200">
            <v>506900</v>
          </cell>
          <cell r="H1200">
            <v>25</v>
          </cell>
          <cell r="I1200">
            <v>1</v>
          </cell>
          <cell r="J1200">
            <v>24</v>
          </cell>
        </row>
        <row r="1201">
          <cell r="C1201" t="str">
            <v>1Z.62.0470.1.2.2.00.1</v>
          </cell>
          <cell r="D1201" t="str">
            <v>ศรีสงคราม</v>
          </cell>
          <cell r="E1201">
            <v>2562</v>
          </cell>
          <cell r="F1201" t="str">
            <v>บ้านโพน - บ้านเซือม ตำบลอากาศ อำเภออากาศอำนวย จังหวัดสกลนคร</v>
          </cell>
          <cell r="G1201">
            <v>2389000</v>
          </cell>
          <cell r="H1201">
            <v>40</v>
          </cell>
          <cell r="J1201">
            <v>40</v>
          </cell>
        </row>
        <row r="1202">
          <cell r="C1202" t="str">
            <v>1Z.59.1246.1.2.2.00.2</v>
          </cell>
          <cell r="D1202" t="str">
            <v>สกลนคร</v>
          </cell>
          <cell r="E1202">
            <v>2559</v>
          </cell>
          <cell r="F1202" t="str">
            <v xml:space="preserve">บ้านน้อยจอมศรี , บ้านชะโนด ถ.สกล-นครพนม ต.ฮางโฮง อ.เมือง จ.สกลนคร </v>
          </cell>
          <cell r="G1202">
            <v>1280000</v>
          </cell>
          <cell r="H1202">
            <v>40</v>
          </cell>
          <cell r="I1202">
            <v>118</v>
          </cell>
          <cell r="J1202">
            <v>-78</v>
          </cell>
          <cell r="K1202" t="str">
            <v>CP</v>
          </cell>
        </row>
        <row r="1203">
          <cell r="C1203" t="str">
            <v>1Z.59.0693.1.2.2.00.1</v>
          </cell>
          <cell r="D1203" t="str">
            <v>สกลนคร</v>
          </cell>
          <cell r="E1203">
            <v>2559</v>
          </cell>
          <cell r="F1203" t="str">
            <v>บ้านหนองยาง ถ.นาเวง-นาคำ ต.พังขว้าง, บ้านนามน ถ.สกล-นาแก ต.งิ้วด่อน อ.เมือง จ.สกลนคร</v>
          </cell>
          <cell r="G1203">
            <v>1069500</v>
          </cell>
          <cell r="H1203">
            <v>27</v>
          </cell>
          <cell r="I1203">
            <v>24</v>
          </cell>
          <cell r="J1203">
            <v>3</v>
          </cell>
        </row>
        <row r="1204">
          <cell r="C1204" t="str">
            <v>1Z.60.0941.1.2.2.00.3</v>
          </cell>
          <cell r="D1204" t="str">
            <v>สกลนคร</v>
          </cell>
          <cell r="E1204">
            <v>2560</v>
          </cell>
          <cell r="F1204" t="str">
            <v>บ้านฮางโฮง ม.5 ต.ฮางโฮง อ.เมือง จ.สกลนคร</v>
          </cell>
          <cell r="G1204">
            <v>160000</v>
          </cell>
          <cell r="H1204">
            <v>20</v>
          </cell>
          <cell r="I1204">
            <v>4</v>
          </cell>
          <cell r="J1204">
            <v>16</v>
          </cell>
        </row>
        <row r="1205">
          <cell r="C1205" t="str">
            <v>1Z.61.0131.1.2.2.00.1</v>
          </cell>
          <cell r="D1205" t="str">
            <v>สกลนคร</v>
          </cell>
          <cell r="E1205">
            <v>2561</v>
          </cell>
          <cell r="F1205" t="str">
            <v>บ้านน้อยจอมศรี ต.ฮางโฮง อ.เมือง จ.สกลนคร</v>
          </cell>
          <cell r="G1205">
            <v>728600</v>
          </cell>
          <cell r="H1205">
            <v>12</v>
          </cell>
          <cell r="I1205">
            <v>3</v>
          </cell>
          <cell r="J1205">
            <v>9</v>
          </cell>
        </row>
        <row r="1206">
          <cell r="C1206" t="str">
            <v>1Z.62.0787.1.2.2.00.1</v>
          </cell>
          <cell r="D1206" t="str">
            <v>สกลนคร</v>
          </cell>
          <cell r="E1206">
            <v>2562</v>
          </cell>
          <cell r="F1206" t="str">
            <v>บ้านดอนตาลโง๊ะ หมู่ 7 ตำบลฮางโฮง อำเภอเมือง จังหวัดสกลนคร</v>
          </cell>
          <cell r="G1206">
            <v>895000</v>
          </cell>
          <cell r="J1206">
            <v>0</v>
          </cell>
        </row>
        <row r="1207">
          <cell r="C1207" t="str">
            <v>1Z.59.1265.1.2.2.00.2</v>
          </cell>
          <cell r="D1207" t="str">
            <v>สว่างแดนดิน</v>
          </cell>
          <cell r="E1207">
            <v>2559</v>
          </cell>
          <cell r="F1207" t="str">
            <v>ถนนสว่างสามัคคี บ้านโนนค้อ ม.6  ต.สว่างแดนดิน อ.สว่างแดนดิน จ.สกลนคร</v>
          </cell>
          <cell r="G1207">
            <v>640000</v>
          </cell>
          <cell r="H1207">
            <v>30</v>
          </cell>
          <cell r="I1207">
            <v>19</v>
          </cell>
          <cell r="J1207">
            <v>11</v>
          </cell>
        </row>
        <row r="1208">
          <cell r="C1208" t="str">
            <v>1Z.59.1237.1.2.2.00.2</v>
          </cell>
          <cell r="D1208" t="str">
            <v>สว่างแดนดิน</v>
          </cell>
          <cell r="E1208">
            <v>2559</v>
          </cell>
          <cell r="F1208" t="str">
            <v>บ้านโคกสว่าง ม.3 ต.โคกสี อ.สว่างแดนดิน จ.สกลนคร</v>
          </cell>
          <cell r="G1208">
            <v>960000</v>
          </cell>
          <cell r="H1208">
            <v>130</v>
          </cell>
          <cell r="I1208">
            <v>30</v>
          </cell>
          <cell r="J1208">
            <v>100</v>
          </cell>
        </row>
        <row r="1209">
          <cell r="C1209" t="str">
            <v>1Z.59.1236.1.2.2.00.2</v>
          </cell>
          <cell r="D1209" t="str">
            <v>สว่างแดนดิน</v>
          </cell>
          <cell r="E1209">
            <v>2559</v>
          </cell>
          <cell r="F1209" t="str">
            <v>บ้านโนนสวรรค์ ม.18 ต.สว่างแดนดิน อ.สว่างแดนดิน จ.สกลนคร</v>
          </cell>
          <cell r="G1209">
            <v>992000</v>
          </cell>
          <cell r="H1209">
            <v>174</v>
          </cell>
          <cell r="I1209">
            <v>11</v>
          </cell>
          <cell r="J1209">
            <v>163</v>
          </cell>
        </row>
        <row r="1210">
          <cell r="C1210" t="str">
            <v>1Z.59.1239.1.2.2.00.2</v>
          </cell>
          <cell r="D1210" t="str">
            <v>สว่างแดนดิน</v>
          </cell>
          <cell r="E1210">
            <v>2559</v>
          </cell>
          <cell r="F1210" t="str">
            <v>ม.10 ต.หนองหาน อ.หนองหาน จ.อุดรธานี</v>
          </cell>
          <cell r="G1210">
            <v>96000</v>
          </cell>
          <cell r="H1210">
            <v>11</v>
          </cell>
          <cell r="I1210">
            <v>4</v>
          </cell>
          <cell r="J1210">
            <v>7</v>
          </cell>
        </row>
        <row r="1211">
          <cell r="C1211" t="str">
            <v>1Z.61.0107.1.2.2.00.1</v>
          </cell>
          <cell r="D1211" t="str">
            <v>สว่างแดนดิน</v>
          </cell>
          <cell r="E1211">
            <v>2561</v>
          </cell>
          <cell r="F1211" t="str">
            <v>บ้านโคกคอนแยกไปบ้านหนองน้อย ต.โคกสี อ.สว่างแดนดิน จ.สกลนคร</v>
          </cell>
          <cell r="G1211">
            <v>348500</v>
          </cell>
          <cell r="H1211">
            <v>18</v>
          </cell>
          <cell r="I1211">
            <v>0</v>
          </cell>
          <cell r="J1211">
            <v>18</v>
          </cell>
        </row>
        <row r="1212">
          <cell r="C1212" t="str">
            <v>1Z.61.0140.1.2.2.00.1</v>
          </cell>
          <cell r="D1212" t="str">
            <v>สว่างแดนดิน</v>
          </cell>
          <cell r="E1212">
            <v>2561</v>
          </cell>
          <cell r="F1212" t="str">
            <v>บ้านหนองชาด ต.สว่างแดนดิน อ.สว่างแดนดิน จ.สกลนคร</v>
          </cell>
          <cell r="G1212">
            <v>2772000</v>
          </cell>
          <cell r="H1212">
            <v>60</v>
          </cell>
          <cell r="I1212">
            <v>16</v>
          </cell>
          <cell r="J1212">
            <v>44</v>
          </cell>
        </row>
        <row r="1213">
          <cell r="C1213" t="str">
            <v>1Z.61.0105.1.2.2.00.1</v>
          </cell>
          <cell r="D1213" t="str">
            <v>สว่างแดนดิน</v>
          </cell>
          <cell r="E1213">
            <v>2561</v>
          </cell>
          <cell r="F1213" t="str">
            <v>บ้านหนองแปน ต.หนองเม็ก อ.หนองหาน จ.อุดรธานี</v>
          </cell>
          <cell r="G1213">
            <v>665300</v>
          </cell>
          <cell r="H1213">
            <v>36</v>
          </cell>
          <cell r="I1213">
            <v>4</v>
          </cell>
          <cell r="J1213">
            <v>32</v>
          </cell>
        </row>
        <row r="1214">
          <cell r="C1214" t="str">
            <v>1Z.59.1234.1.2.2.00.2</v>
          </cell>
          <cell r="D1214" t="str">
            <v>หนองคาย</v>
          </cell>
          <cell r="E1214">
            <v>2559</v>
          </cell>
          <cell r="F1214" t="str">
            <v>ต.สระใคร, ต.คอกช้าง, ต.บ้านฝาง อ.สระใคร จ.หนองคาย</v>
          </cell>
          <cell r="G1214">
            <v>39790000</v>
          </cell>
          <cell r="H1214">
            <v>1500</v>
          </cell>
          <cell r="I1214">
            <v>178</v>
          </cell>
          <cell r="J1214">
            <v>1322</v>
          </cell>
        </row>
        <row r="1215">
          <cell r="C1215" t="str">
            <v>1Z.60.0038.1.2.2.00.1</v>
          </cell>
          <cell r="D1215" t="str">
            <v>หนองคาย</v>
          </cell>
          <cell r="E1215">
            <v>2560</v>
          </cell>
          <cell r="F1215" t="str">
            <v>บ้านโคกแมงเงา ตำบลมีชัย อำเภอเมือง จังหวัดหนองคาย</v>
          </cell>
          <cell r="G1215">
            <v>160000</v>
          </cell>
          <cell r="H1215">
            <v>4</v>
          </cell>
          <cell r="I1215">
            <v>12</v>
          </cell>
          <cell r="J1215">
            <v>-8</v>
          </cell>
          <cell r="K1215" t="str">
            <v>CP</v>
          </cell>
        </row>
        <row r="1216">
          <cell r="C1216" t="str">
            <v>1Z.61.0116.1.2.2.00.1</v>
          </cell>
          <cell r="D1216" t="str">
            <v>หนองคาย</v>
          </cell>
          <cell r="E1216">
            <v>2561</v>
          </cell>
          <cell r="F1216" t="str">
            <v>กองร้อย ตชด. - วิทยาลัยเทคนิคหนองคาย 2 ถนนหนองคาย-โพนพิสัย ต.หาดคำ อ.เมือง จ.หนองคาย</v>
          </cell>
          <cell r="G1216">
            <v>1657300</v>
          </cell>
          <cell r="H1216">
            <v>50</v>
          </cell>
          <cell r="I1216">
            <v>55</v>
          </cell>
          <cell r="J1216">
            <v>-5</v>
          </cell>
          <cell r="K1216" t="str">
            <v>CP</v>
          </cell>
        </row>
        <row r="1217">
          <cell r="C1217" t="str">
            <v>1Z.61.0109.1.2.2.00.1</v>
          </cell>
          <cell r="D1217" t="str">
            <v>หนองคาย</v>
          </cell>
          <cell r="E1217">
            <v>2561</v>
          </cell>
          <cell r="F1217" t="str">
            <v>ชุมชนสามัคคี ต.หาดคำ - ชุมชนนาคลอง ต.วัดธาตุ อ.เมือง จ.หนองคาย</v>
          </cell>
          <cell r="G1217">
            <v>899900</v>
          </cell>
          <cell r="H1217">
            <v>30</v>
          </cell>
          <cell r="I1217">
            <v>0</v>
          </cell>
          <cell r="J1217">
            <v>30</v>
          </cell>
        </row>
        <row r="1218">
          <cell r="C1218" t="str">
            <v>1Z.61.0429.1.2.2.00.3</v>
          </cell>
          <cell r="D1218" t="str">
            <v>หนองคาย</v>
          </cell>
          <cell r="E1218">
            <v>2561</v>
          </cell>
          <cell r="F1218" t="str">
            <v>ซอยยิ่งสุข ต.กวนวัน - ซอยเมืองหมีใหญ่ 5 ต.เมืองหมี อ.เมือง จ.หนองคาย</v>
          </cell>
          <cell r="G1218">
            <v>313000</v>
          </cell>
          <cell r="H1218">
            <v>60</v>
          </cell>
          <cell r="J1218">
            <v>60</v>
          </cell>
        </row>
        <row r="1219">
          <cell r="C1219" t="str">
            <v>1Z.62.0465.1.2.2.00.1</v>
          </cell>
          <cell r="D1219" t="str">
            <v>หนองคาย</v>
          </cell>
          <cell r="E1219">
            <v>2562</v>
          </cell>
          <cell r="F1219" t="str">
            <v>ชุมชนหนองกอมเกาะ - ซอยบ้านเหลาทอง ตำบลหนองกอมเกาะ อำเภอเมือง จังหวัดหนองคาย</v>
          </cell>
          <cell r="G1219">
            <v>445000</v>
          </cell>
          <cell r="H1219">
            <v>7</v>
          </cell>
          <cell r="J1219">
            <v>7</v>
          </cell>
        </row>
        <row r="1220">
          <cell r="C1220" t="str">
            <v>1Z.62.0461.1.2.2.00.1</v>
          </cell>
          <cell r="D1220" t="str">
            <v>หนองคาย</v>
          </cell>
          <cell r="E1220">
            <v>2562</v>
          </cell>
          <cell r="F1220" t="str">
            <v>สวนหลวงการ์เด้นวิวรีสอร์ท - โรงเรียนบ้านหนองแจ้ง ทางหลวงชนบทหนองคาย 2024 ตำบลเมืองหมี อำเภอเมือง จังหวัดหนองคาย</v>
          </cell>
          <cell r="G1220">
            <v>1260000</v>
          </cell>
          <cell r="H1220">
            <v>25</v>
          </cell>
          <cell r="J1220">
            <v>25</v>
          </cell>
        </row>
        <row r="1221">
          <cell r="C1221" t="str">
            <v>1Z.59.1256.1.2.2.00.2</v>
          </cell>
          <cell r="D1221" t="str">
            <v>หนองบัวลำภู</v>
          </cell>
          <cell r="E1221">
            <v>2559</v>
          </cell>
          <cell r="F1221" t="str">
            <v>ถนนทางหลวงหมายเลข 2146  บ้านค้อ ต.บ้านค้อ อ.โนนสัง จ.หนองบัวลำภู</v>
          </cell>
          <cell r="G1221">
            <v>4100000</v>
          </cell>
          <cell r="H1221">
            <v>320</v>
          </cell>
          <cell r="I1221">
            <v>136</v>
          </cell>
          <cell r="J1221">
            <v>184</v>
          </cell>
        </row>
        <row r="1222">
          <cell r="C1222" t="str">
            <v>1Z.59.0709.1.2.2.00.1</v>
          </cell>
          <cell r="D1222" t="str">
            <v>หนองบัวลำภู</v>
          </cell>
          <cell r="E1222">
            <v>2559</v>
          </cell>
          <cell r="F1222" t="str">
            <v>ถนนรอบเมืองสี่แยกไฟแดงบ้านนาแคถึงสี่แยกไฟแดงบ้านท่าเดื่อ ต.ลำภู อ.เมือง จ.หนองบัวลำภู</v>
          </cell>
          <cell r="G1222">
            <v>703800</v>
          </cell>
          <cell r="H1222">
            <v>20</v>
          </cell>
          <cell r="I1222">
            <v>8</v>
          </cell>
          <cell r="J1222">
            <v>12</v>
          </cell>
        </row>
        <row r="1223">
          <cell r="C1223" t="str">
            <v>1Z.59.0711.1.2.2.00.1</v>
          </cell>
          <cell r="D1223" t="str">
            <v>หนองบัวลำภู</v>
          </cell>
          <cell r="E1223">
            <v>2559</v>
          </cell>
          <cell r="F1223" t="str">
            <v xml:space="preserve">ทางหลวงชนบทสี่แยก รพ.หนองบัว-บ้านโคกแก่นช้าง ต.หนองบัว อ.เมือง จ.หนองบัวลำภู </v>
          </cell>
          <cell r="G1223">
            <v>1123500</v>
          </cell>
          <cell r="H1223">
            <v>30</v>
          </cell>
          <cell r="I1223">
            <v>30</v>
          </cell>
          <cell r="J1223">
            <v>0</v>
          </cell>
        </row>
        <row r="1224">
          <cell r="C1224" t="str">
            <v>1Z.59.0701.1.2.2.00.1</v>
          </cell>
          <cell r="D1224" t="str">
            <v>หนองบัวลำภู</v>
          </cell>
          <cell r="E1224">
            <v>2559</v>
          </cell>
          <cell r="F1224" t="str">
            <v>ทางหลวงชนบทสี่แยกทีโอที-ทางหลวงชนบทสี่แยกห้วยลึก ต.โพธิ์ชัย อ.เมือง จ.หนองบัวลำภู</v>
          </cell>
          <cell r="G1224">
            <v>821700</v>
          </cell>
          <cell r="H1224">
            <v>30</v>
          </cell>
          <cell r="I1224">
            <v>23</v>
          </cell>
          <cell r="J1224">
            <v>7</v>
          </cell>
        </row>
        <row r="1225">
          <cell r="C1225" t="str">
            <v>1Z.59.0698.1.2.2.00.1</v>
          </cell>
          <cell r="D1225" t="str">
            <v>หนองบัวลำภู</v>
          </cell>
          <cell r="E1225">
            <v>2559</v>
          </cell>
          <cell r="F1225" t="str">
            <v>ทางหลวงหมายเลข 210 (อุดร-เลย) แยกบ้านนาลาด-สำนักงานบำรุงทาง ต.หนองภัยศูนย์ อ.เมือง จ.หนองบัวลำภู</v>
          </cell>
          <cell r="G1225">
            <v>4600400</v>
          </cell>
          <cell r="H1225">
            <v>200</v>
          </cell>
          <cell r="I1225">
            <v>16</v>
          </cell>
          <cell r="J1225">
            <v>184</v>
          </cell>
        </row>
        <row r="1226">
          <cell r="C1226" t="str">
            <v>1Z.59.1257.1.2.2.00.2</v>
          </cell>
          <cell r="D1226" t="str">
            <v>หนองบัวลำภู</v>
          </cell>
          <cell r="E1226">
            <v>2559</v>
          </cell>
          <cell r="F1226" t="str">
            <v>บ้านกุดธาตุ ต.กุดธาตุ อ.หนองนาคำ จ.ขอนแก่น</v>
          </cell>
          <cell r="G1226">
            <v>4900000</v>
          </cell>
          <cell r="H1226">
            <v>340</v>
          </cell>
          <cell r="I1226">
            <v>41</v>
          </cell>
          <cell r="J1226">
            <v>299</v>
          </cell>
        </row>
        <row r="1227">
          <cell r="C1227" t="str">
            <v>1Z.59.1241.1.2.2.00.2</v>
          </cell>
          <cell r="D1227" t="str">
            <v>หนองบัวลำภู</v>
          </cell>
          <cell r="E1227">
            <v>2559</v>
          </cell>
          <cell r="F1227" t="str">
            <v>บ้านวังหมื่นเหนือ , ถนนสันติโชคชัย ต.หนองบัว อ.เมือง จ.หนองบัวลำภู</v>
          </cell>
          <cell r="G1227">
            <v>288000</v>
          </cell>
          <cell r="H1227">
            <v>25</v>
          </cell>
          <cell r="I1227">
            <v>23</v>
          </cell>
          <cell r="J1227">
            <v>2</v>
          </cell>
        </row>
        <row r="1228">
          <cell r="C1228" t="str">
            <v>1Z.59.1242.1.2.2.00.2</v>
          </cell>
          <cell r="D1228" t="str">
            <v>หนองบัวลำภู</v>
          </cell>
          <cell r="E1228">
            <v>2559</v>
          </cell>
          <cell r="F1228" t="str">
            <v>บ้านหนองแวง , วัดป่าศรีสำโรง อ.โนนสัง จ.หนองบัวลำภู</v>
          </cell>
          <cell r="G1228">
            <v>704000</v>
          </cell>
          <cell r="H1228">
            <v>60</v>
          </cell>
          <cell r="I1228">
            <v>36</v>
          </cell>
          <cell r="J1228">
            <v>24</v>
          </cell>
        </row>
        <row r="1229">
          <cell r="C1229" t="str">
            <v>1Z.59.1220.1.2.2.00.2</v>
          </cell>
          <cell r="D1229" t="str">
            <v>อุดรธานี</v>
          </cell>
          <cell r="E1229">
            <v>2559</v>
          </cell>
          <cell r="F1229" t="str">
            <v>บ้านโก่ย ม.2 , บ้านจำปา ม.7 และบ้านโนนสะอาด ม.15 ต.หนองนาคำ อ.เมือง จ.อุดรธานี</v>
          </cell>
          <cell r="G1229">
            <v>4875000</v>
          </cell>
          <cell r="H1229">
            <v>200</v>
          </cell>
          <cell r="I1229">
            <v>319</v>
          </cell>
          <cell r="J1229">
            <v>-119</v>
          </cell>
          <cell r="K1229" t="str">
            <v>CP</v>
          </cell>
        </row>
        <row r="1230">
          <cell r="C1230" t="str">
            <v>1Z.59.1218.1.2.2.00.2</v>
          </cell>
          <cell r="D1230" t="str">
            <v>อุดรธานี</v>
          </cell>
          <cell r="E1230">
            <v>2559</v>
          </cell>
          <cell r="F1230" t="str">
            <v>บ้านข้าวสาร(ฟลอร่าวิลล์) ต.โนนสูง อ.เมือง จ.อุดรธานี</v>
          </cell>
          <cell r="G1230">
            <v>3248000</v>
          </cell>
          <cell r="H1230">
            <v>160</v>
          </cell>
          <cell r="I1230">
            <v>12</v>
          </cell>
          <cell r="J1230">
            <v>148</v>
          </cell>
        </row>
        <row r="1231">
          <cell r="C1231" t="str">
            <v>1Z.59.1254.1.2.2.00.2</v>
          </cell>
          <cell r="D1231" t="str">
            <v>อุดรธานี</v>
          </cell>
          <cell r="E1231">
            <v>2559</v>
          </cell>
          <cell r="F1231" t="str">
            <v>บ้านดงเจริญ, บ้านโคกสะอาด  ต.โคกสะอาด อ.เมือง จ.อุดรธานี</v>
          </cell>
          <cell r="G1231">
            <v>11000000</v>
          </cell>
          <cell r="H1231">
            <v>500</v>
          </cell>
          <cell r="I1231">
            <v>163</v>
          </cell>
          <cell r="J1231">
            <v>337</v>
          </cell>
        </row>
        <row r="1232">
          <cell r="C1232" t="str">
            <v>1Z.59.1217.1.2.2.00.2</v>
          </cell>
          <cell r="D1232" t="str">
            <v>อุดรธานี</v>
          </cell>
          <cell r="E1232">
            <v>2559</v>
          </cell>
          <cell r="F1232" t="str">
            <v>บ้านดงสระพัง ม.6 ต.กุดสระ อ.เมือง จ.อุดรธานี</v>
          </cell>
          <cell r="G1232">
            <v>608000</v>
          </cell>
          <cell r="H1232">
            <v>30</v>
          </cell>
          <cell r="I1232">
            <v>56</v>
          </cell>
          <cell r="J1232">
            <v>-26</v>
          </cell>
          <cell r="K1232" t="str">
            <v>CP</v>
          </cell>
        </row>
        <row r="1233">
          <cell r="C1233" t="str">
            <v>1Z.59.1216.1.2.2.00.2</v>
          </cell>
          <cell r="D1233" t="str">
            <v>อุดรธานี</v>
          </cell>
          <cell r="E1233">
            <v>2559</v>
          </cell>
          <cell r="F1233" t="str">
            <v>บ้านท่าตูม ม.5 ต.หมูม่น อ.เมือง จ.อุดรธานี</v>
          </cell>
          <cell r="G1233">
            <v>2667000</v>
          </cell>
          <cell r="H1233">
            <v>150</v>
          </cell>
          <cell r="I1233">
            <v>162</v>
          </cell>
          <cell r="J1233">
            <v>-12</v>
          </cell>
          <cell r="K1233" t="str">
            <v>CP</v>
          </cell>
        </row>
        <row r="1234">
          <cell r="C1234" t="str">
            <v>1Z.59.1215.1.2.2.00.2</v>
          </cell>
          <cell r="D1234" t="str">
            <v>อุดรธานี</v>
          </cell>
          <cell r="E1234">
            <v>2559</v>
          </cell>
          <cell r="F1234" t="str">
            <v>บ้านนาข่า(คุ้มตูมคำ) ม.1 ต.นาข่า อ.เมือง จ.อุดรธานี</v>
          </cell>
          <cell r="G1234">
            <v>352000</v>
          </cell>
          <cell r="H1234">
            <v>30</v>
          </cell>
          <cell r="I1234">
            <v>12</v>
          </cell>
          <cell r="J1234">
            <v>18</v>
          </cell>
        </row>
        <row r="1235">
          <cell r="C1235" t="str">
            <v>1Z.59.0687.1.2.2.00.1</v>
          </cell>
          <cell r="D1235" t="str">
            <v>อุดรธานี</v>
          </cell>
          <cell r="E1235">
            <v>2559</v>
          </cell>
          <cell r="F1235" t="str">
            <v>บ้านนาหยาด ม.6 และบ้านดอนหาด ม.6 ต.สามพร้าว อ.เมือง จ.อุดรธานี</v>
          </cell>
          <cell r="G1235">
            <v>5259000</v>
          </cell>
          <cell r="H1235">
            <v>120</v>
          </cell>
          <cell r="I1235">
            <v>2</v>
          </cell>
          <cell r="J1235">
            <v>118</v>
          </cell>
        </row>
        <row r="1236">
          <cell r="C1236" t="str">
            <v>1Z.59.0685.1.2.2.00.1</v>
          </cell>
          <cell r="D1236" t="str">
            <v>อุดรธานี</v>
          </cell>
          <cell r="E1236">
            <v>2559</v>
          </cell>
          <cell r="F1236" t="str">
            <v>บ้านพรานเหมือน ม.2,12, บ้านโนนงาม ม.8 ต.บ้านขาว อ.เมือง จ.อุดรธานี</v>
          </cell>
          <cell r="G1236">
            <v>3915200</v>
          </cell>
          <cell r="H1236">
            <v>100</v>
          </cell>
          <cell r="I1236">
            <v>51</v>
          </cell>
          <cell r="J1236">
            <v>49</v>
          </cell>
        </row>
        <row r="1237">
          <cell r="C1237" t="str">
            <v>1Z.59.1231.1.2.2.00.2</v>
          </cell>
          <cell r="D1237" t="str">
            <v>อุดรธานี</v>
          </cell>
          <cell r="E1237">
            <v>2559</v>
          </cell>
          <cell r="F1237" t="str">
            <v>บ้านโพนงาม ม.1,15 และ ม.19 ต.โพนงาม อ.หนองหาน จ.อุดรธานี</v>
          </cell>
          <cell r="G1237">
            <v>8320000</v>
          </cell>
          <cell r="H1237">
            <v>400</v>
          </cell>
          <cell r="I1237">
            <v>244</v>
          </cell>
          <cell r="J1237">
            <v>156</v>
          </cell>
        </row>
        <row r="1238">
          <cell r="C1238" t="str">
            <v>1Z.59.1252.1.2.2.00.2</v>
          </cell>
          <cell r="D1238" t="str">
            <v>อุดรธานี</v>
          </cell>
          <cell r="E1238">
            <v>2559</v>
          </cell>
          <cell r="F1238" t="str">
            <v>บ้านหนองตูม, บ้านวังปลาฝา, บ้านเหลี่ยมพิลึก, บ้านตาด ต.บ้านจั่น อ.เมือง จ.อุดรธานี</v>
          </cell>
          <cell r="G1238">
            <v>6000000</v>
          </cell>
          <cell r="H1238">
            <v>650</v>
          </cell>
          <cell r="I1238">
            <v>100</v>
          </cell>
          <cell r="J1238">
            <v>550</v>
          </cell>
        </row>
        <row r="1239">
          <cell r="C1239" t="str">
            <v>1Z.59.0692.1.2.2.00.1</v>
          </cell>
          <cell r="D1239" t="str">
            <v>อุดรธานี</v>
          </cell>
          <cell r="E1239">
            <v>2559</v>
          </cell>
          <cell r="F1239" t="str">
            <v>บ้านหนองบ่อ ม.6 ต.หมูม่น อ.เมือง จ.อุดรธานี</v>
          </cell>
          <cell r="G1239">
            <v>821700</v>
          </cell>
          <cell r="H1239">
            <v>10</v>
          </cell>
          <cell r="I1239">
            <v>36</v>
          </cell>
          <cell r="J1239">
            <v>-26</v>
          </cell>
          <cell r="K1239" t="str">
            <v>CP</v>
          </cell>
        </row>
        <row r="1240">
          <cell r="C1240" t="str">
            <v>1Z.59.0686.1.2.2.00.1</v>
          </cell>
          <cell r="D1240" t="str">
            <v>อุดรธานี</v>
          </cell>
          <cell r="E1240">
            <v>2559</v>
          </cell>
          <cell r="F1240" t="str">
            <v>บ้านหนองไผ่ ม.5 ต.หนองนาคำ อ.เมือง จ.อุดรธานี</v>
          </cell>
          <cell r="G1240">
            <v>2293300</v>
          </cell>
          <cell r="H1240">
            <v>55</v>
          </cell>
          <cell r="I1240">
            <v>93</v>
          </cell>
          <cell r="J1240">
            <v>-38</v>
          </cell>
          <cell r="K1240" t="str">
            <v>CP</v>
          </cell>
        </row>
        <row r="1241">
          <cell r="C1241" t="str">
            <v>1Z.59.1222.1.2.2.00.2</v>
          </cell>
          <cell r="D1241" t="str">
            <v>อุดรธานี</v>
          </cell>
          <cell r="E1241">
            <v>2559</v>
          </cell>
          <cell r="F1241" t="str">
            <v>บ้านเหลี่ยมพิลึก ม.9 ต.บ้านจั่น อ.เมือง จ.อุดรธานี</v>
          </cell>
          <cell r="G1241">
            <v>2165000</v>
          </cell>
          <cell r="H1241">
            <v>80</v>
          </cell>
          <cell r="I1241">
            <v>35</v>
          </cell>
          <cell r="J1241">
            <v>45</v>
          </cell>
        </row>
        <row r="1242">
          <cell r="C1242" t="str">
            <v>1Z.61.0115.1.2.2.00.1</v>
          </cell>
          <cell r="D1242" t="str">
            <v>อุดรธานี</v>
          </cell>
          <cell r="E1242">
            <v>2561</v>
          </cell>
          <cell r="F1242" t="str">
            <v>ซอยคลังสินค้าเริ่มอุดม ม.5 ต.หนองขอนกว้าง อ.เมือง จ.อุดรธานี</v>
          </cell>
          <cell r="G1242">
            <v>792000</v>
          </cell>
          <cell r="H1242">
            <v>17</v>
          </cell>
          <cell r="I1242">
            <v>19</v>
          </cell>
          <cell r="J1242">
            <v>-2</v>
          </cell>
          <cell r="K1242" t="str">
            <v>CP</v>
          </cell>
        </row>
        <row r="1243">
          <cell r="C1243" t="str">
            <v>1Z.61.0431.1.2.2.00.3</v>
          </cell>
          <cell r="D1243" t="str">
            <v>อุดรธานี</v>
          </cell>
          <cell r="E1243">
            <v>2561</v>
          </cell>
          <cell r="F1243" t="str">
            <v>บ้านถ่อน ต.หนองนาคำ อ.เมือง จ.อุดรธานี</v>
          </cell>
          <cell r="G1243">
            <v>320000</v>
          </cell>
          <cell r="H1243">
            <v>15</v>
          </cell>
          <cell r="J1243">
            <v>15</v>
          </cell>
        </row>
        <row r="1244">
          <cell r="C1244" t="str">
            <v>1Z.62.0469.1.2.2.00.1</v>
          </cell>
          <cell r="D1244" t="str">
            <v>อุดรธานี</v>
          </cell>
          <cell r="E1244">
            <v>2562</v>
          </cell>
          <cell r="F1244" t="str">
            <v>บ้านนิคม หมู่ 1, บ้านโนนสง่า หมู่ 7 ตำบลนิคมสงเคราะห์ อำเภอเมือง จังหวัดอุดรธานี</v>
          </cell>
          <cell r="G1244">
            <v>3735000</v>
          </cell>
          <cell r="H1244">
            <v>40</v>
          </cell>
          <cell r="J1244">
            <v>40</v>
          </cell>
        </row>
        <row r="1245">
          <cell r="C1245" t="str">
            <v>1Z.62.0788.1.2.2.00.1</v>
          </cell>
          <cell r="D1245" t="str">
            <v>อุดรธานี</v>
          </cell>
          <cell r="E1245">
            <v>2562</v>
          </cell>
          <cell r="F1245" t="str">
            <v>บ้านหนองนาคำ หมู่ 1 - บ้านถ่อนน้อย หมู่ 8 ตำบลหนองนาคำ อำเภอเมือง จังหวัดอุดรธานี</v>
          </cell>
          <cell r="G1245">
            <v>3645000</v>
          </cell>
          <cell r="J1245">
            <v>0</v>
          </cell>
        </row>
        <row r="1246">
          <cell r="C1246" t="str">
            <v>1Z.61.0182.1.2.2.00.1</v>
          </cell>
          <cell r="D1246" t="str">
            <v>กันทรลักษ์</v>
          </cell>
          <cell r="E1246">
            <v>2561</v>
          </cell>
          <cell r="F1246" t="str">
            <v>บ้านกระทิงหมู่ 2 และบ้านโนน หมู่ 9 ต.สิ อ.ขุนหาญ จ.ศรีสะเกษ</v>
          </cell>
          <cell r="G1246">
            <v>1148400</v>
          </cell>
          <cell r="H1246">
            <v>85</v>
          </cell>
          <cell r="I1246">
            <v>6</v>
          </cell>
          <cell r="J1246">
            <v>79</v>
          </cell>
        </row>
        <row r="1247">
          <cell r="C1247" t="str">
            <v>1Z.61.0183.1.2.2.00.1</v>
          </cell>
          <cell r="D1247" t="str">
            <v>กันทรลักษ์</v>
          </cell>
          <cell r="E1247">
            <v>2561</v>
          </cell>
          <cell r="F1247" t="str">
            <v>บ้านน้อยเจริญ หมู่ 9 ต.โนนสูง อ.ขุนหาญ จ.ศรีสะเกษ</v>
          </cell>
          <cell r="G1247">
            <v>782100</v>
          </cell>
          <cell r="H1247">
            <v>50</v>
          </cell>
          <cell r="I1247">
            <v>5</v>
          </cell>
          <cell r="J1247">
            <v>45</v>
          </cell>
        </row>
        <row r="1248">
          <cell r="C1248" t="str">
            <v>1Z.62.0481.1.2.2.00.1</v>
          </cell>
          <cell r="D1248" t="str">
            <v>กันทรลักษ์</v>
          </cell>
          <cell r="E1248">
            <v>2562</v>
          </cell>
          <cell r="F1248" t="str">
            <v>หมู่ 6 บ้านวังชมภู ตำบลเวียงเหนือ อำเภอกันทรลักษ์ จังหวัดศรีสะเกษ</v>
          </cell>
          <cell r="G1248">
            <v>1128000</v>
          </cell>
          <cell r="H1248">
            <v>45</v>
          </cell>
          <cell r="J1248">
            <v>45</v>
          </cell>
        </row>
        <row r="1249">
          <cell r="C1249" t="str">
            <v>1Z.59.1388.1.2.2.00.2</v>
          </cell>
          <cell r="D1249" t="str">
            <v>เขมราฐ</v>
          </cell>
          <cell r="E1249">
            <v>2559</v>
          </cell>
          <cell r="F1249" t="str">
            <v>ถนนราษฎรร่วมใจ-เกษตรอำเภอชานุมาน อ.ชานุมาน จ.อำนาจเจริญ</v>
          </cell>
          <cell r="G1249">
            <v>600000</v>
          </cell>
          <cell r="H1249">
            <v>49</v>
          </cell>
          <cell r="I1249">
            <v>12</v>
          </cell>
          <cell r="J1249">
            <v>37</v>
          </cell>
        </row>
        <row r="1250">
          <cell r="C1250" t="str">
            <v>1Z.59.1426.1.2.2.00.2</v>
          </cell>
          <cell r="D1250" t="str">
            <v>เขมราฐ</v>
          </cell>
          <cell r="E1250">
            <v>2559</v>
          </cell>
          <cell r="F1250" t="str">
            <v>บ้านโชคชัย ม.13-บ้านเกษมชมภู ม.20-บ้านนาหว้าน้อย ม.9  ต.เขมราฐ อ.เขมราฐ จ.อุบลราชธานี</v>
          </cell>
          <cell r="G1250">
            <v>3870000</v>
          </cell>
          <cell r="H1250">
            <v>150</v>
          </cell>
          <cell r="I1250">
            <v>37</v>
          </cell>
          <cell r="J1250">
            <v>113</v>
          </cell>
        </row>
        <row r="1251">
          <cell r="C1251" t="str">
            <v>1Z.59.0740.1.2.2.00.1</v>
          </cell>
          <cell r="D1251" t="str">
            <v>เขมราฐ</v>
          </cell>
          <cell r="E1251">
            <v>2559</v>
          </cell>
          <cell r="F1251" t="str">
            <v>บ้านไทรย้อย-ดงเพลิง ต.เขมราฐ อ.เขมราฐ จ.อุบลราชธานี</v>
          </cell>
          <cell r="G1251">
            <v>1572800</v>
          </cell>
          <cell r="H1251">
            <v>55</v>
          </cell>
          <cell r="I1251">
            <v>30</v>
          </cell>
          <cell r="J1251">
            <v>25</v>
          </cell>
        </row>
        <row r="1252">
          <cell r="C1252" t="str">
            <v>1Z.59.0750.1.2.2.00.1</v>
          </cell>
          <cell r="D1252" t="str">
            <v>เขมราฐ</v>
          </cell>
          <cell r="E1252">
            <v>2559</v>
          </cell>
          <cell r="F1252" t="str">
            <v>บ้านนาเจริญ-ด่านฮัง ต.พังเคน อ.นาตาล จ.อุบลราชธานี</v>
          </cell>
          <cell r="G1252">
            <v>1966000</v>
          </cell>
          <cell r="H1252">
            <v>80</v>
          </cell>
          <cell r="I1252">
            <v>83</v>
          </cell>
          <cell r="J1252">
            <v>-3</v>
          </cell>
          <cell r="K1252" t="str">
            <v>CP</v>
          </cell>
        </row>
        <row r="1253">
          <cell r="C1253" t="str">
            <v>1Z.59.1392.1.2.2.00.2</v>
          </cell>
          <cell r="D1253" t="str">
            <v>เขมราฐ</v>
          </cell>
          <cell r="E1253">
            <v>2559</v>
          </cell>
          <cell r="F1253" t="str">
            <v>ม.9 ต.นาแวง, ม.13 ต.เขมราฐ อ.เขมราฐ จ.อุบลราชธานี</v>
          </cell>
          <cell r="G1253">
            <v>1200000</v>
          </cell>
          <cell r="H1253">
            <v>80</v>
          </cell>
          <cell r="I1253">
            <v>61</v>
          </cell>
          <cell r="J1253">
            <v>19</v>
          </cell>
        </row>
        <row r="1254">
          <cell r="C1254" t="str">
            <v>1Z.61.0168.1.2.2.00.1</v>
          </cell>
          <cell r="D1254" t="str">
            <v>เขมราฐ</v>
          </cell>
          <cell r="E1254">
            <v>2561</v>
          </cell>
          <cell r="F1254" t="str">
            <v>บ.ดอนแซง ต.ขามป้อม อ.เขมราฐ จ.อุบลราชธานี</v>
          </cell>
          <cell r="G1254">
            <v>653400</v>
          </cell>
          <cell r="H1254">
            <v>51</v>
          </cell>
          <cell r="I1254">
            <v>18</v>
          </cell>
          <cell r="J1254">
            <v>33</v>
          </cell>
        </row>
        <row r="1255">
          <cell r="C1255" t="str">
            <v>1Z.61.0167.1.2.2.00.1</v>
          </cell>
          <cell r="D1255" t="str">
            <v>เขมราฐ</v>
          </cell>
          <cell r="E1255">
            <v>2561</v>
          </cell>
          <cell r="F1255" t="str">
            <v>ม.14 บ.ชาติเจริญ, ม.5 บ.ตาแหลว และ ม.8 บ.หัวนา, ต.หัวนา อ.เขมราฐ จ.อุบลราชธานี</v>
          </cell>
          <cell r="G1255">
            <v>5643000</v>
          </cell>
          <cell r="H1255">
            <v>400</v>
          </cell>
          <cell r="I1255">
            <v>113</v>
          </cell>
          <cell r="J1255">
            <v>287</v>
          </cell>
        </row>
        <row r="1256">
          <cell r="C1256" t="str">
            <v>1Z.59.0754.1.2.2.00.1</v>
          </cell>
          <cell r="D1256" t="str">
            <v>เดชอุดม</v>
          </cell>
          <cell r="E1256">
            <v>2559</v>
          </cell>
          <cell r="F1256" t="str">
            <v>ซอยรัตนะ ถึงถนนพลอาษา ต.เมืองเดช อ.เดชอุดม จ.อุบลราชธานี</v>
          </cell>
          <cell r="G1256">
            <v>1081300</v>
          </cell>
          <cell r="H1256">
            <v>48</v>
          </cell>
          <cell r="I1256">
            <v>13</v>
          </cell>
          <cell r="J1256">
            <v>35</v>
          </cell>
        </row>
        <row r="1257">
          <cell r="C1257" t="str">
            <v>1Z.59.0753.1.2.2.00.1</v>
          </cell>
          <cell r="D1257" t="str">
            <v>เดชอุดม</v>
          </cell>
          <cell r="E1257">
            <v>2559</v>
          </cell>
          <cell r="F1257" t="str">
            <v>ถนนวัดป่าไทรงาม ถึงทางหลวงหมายเลข 24 ต.เมืองเดช อ.เดชอุดม จ.อุบลราชธานี</v>
          </cell>
          <cell r="G1257">
            <v>1277900</v>
          </cell>
          <cell r="H1257">
            <v>65</v>
          </cell>
          <cell r="I1257">
            <v>9</v>
          </cell>
          <cell r="J1257">
            <v>56</v>
          </cell>
        </row>
        <row r="1258">
          <cell r="C1258" t="str">
            <v>1Z.59.1398.1.2.2.00.2</v>
          </cell>
          <cell r="D1258" t="str">
            <v>เดชอุดม</v>
          </cell>
          <cell r="E1258">
            <v>2559</v>
          </cell>
          <cell r="F1258" t="str">
            <v>ถนนสถลมาร์ค ต.เมืองเดช อ.เดชอุดม จ.อุบลราชธานี</v>
          </cell>
          <cell r="G1258">
            <v>900000</v>
          </cell>
          <cell r="H1258">
            <v>60</v>
          </cell>
          <cell r="I1258">
            <v>84</v>
          </cell>
          <cell r="J1258">
            <v>-24</v>
          </cell>
          <cell r="K1258" t="str">
            <v>CP</v>
          </cell>
        </row>
        <row r="1259">
          <cell r="C1259" t="str">
            <v>1Z.59.1377.1.2.2.00.2</v>
          </cell>
          <cell r="D1259" t="str">
            <v>เดชอุดม</v>
          </cell>
          <cell r="E1259">
            <v>2559</v>
          </cell>
          <cell r="F1259" t="str">
            <v>บ้านแขมเจริญ ม. 3, ม.16 และ ม.26 ต.เมืองเดช อ.เดชอุดม จ.อุบลราชธานี</v>
          </cell>
          <cell r="G1259">
            <v>2000000</v>
          </cell>
          <cell r="H1259">
            <v>175</v>
          </cell>
          <cell r="I1259">
            <v>20</v>
          </cell>
          <cell r="J1259">
            <v>155</v>
          </cell>
        </row>
        <row r="1260">
          <cell r="C1260" t="str">
            <v>1Z.59.1420.1.2.2.00.2</v>
          </cell>
          <cell r="D1260" t="str">
            <v>เดชอุดม</v>
          </cell>
          <cell r="E1260">
            <v>2559</v>
          </cell>
          <cell r="F1260" t="str">
            <v>บ้านดอนเสาโฮง บ้านชัยอุดม ถึงวิทยาลัยเทคนิคเดชอุดม , ซอยร่วมมิตร ซอยมีสุข บ้านเมืองใหม่ ต.เมืองเดช อ.เดชอุดม จ.อุบลราชธานี</v>
          </cell>
          <cell r="G1260">
            <v>2700000</v>
          </cell>
          <cell r="H1260">
            <v>112</v>
          </cell>
          <cell r="I1260">
            <v>35</v>
          </cell>
          <cell r="J1260">
            <v>77</v>
          </cell>
        </row>
        <row r="1261">
          <cell r="C1261" t="str">
            <v>1Z.59.1395.1.2.2.00.2</v>
          </cell>
          <cell r="D1261" t="str">
            <v>เดชอุดม</v>
          </cell>
          <cell r="E1261">
            <v>2559</v>
          </cell>
          <cell r="F1261" t="str">
            <v xml:space="preserve">บ้านโนนเจริญ หมู่ 4 และบ้านสีวิเชียร หมู่ 10 ต.สีวิเชียร อ.น้ำยืน จ.อุบลราชธานี </v>
          </cell>
          <cell r="G1261">
            <v>1600000</v>
          </cell>
          <cell r="H1261">
            <v>120</v>
          </cell>
          <cell r="I1261">
            <v>20</v>
          </cell>
          <cell r="J1261">
            <v>100</v>
          </cell>
        </row>
        <row r="1262">
          <cell r="C1262" t="str">
            <v>1Z.59.1428.1.2.2.00.2</v>
          </cell>
          <cell r="D1262" t="str">
            <v>เดชอุดม</v>
          </cell>
          <cell r="E1262">
            <v>2559</v>
          </cell>
          <cell r="F1262" t="str">
            <v>บ้านห้วยโลก หมู่ 7 , ถนนวิสูตรโยธาภิบาล 9  ต.นาจะหลวย อ.นาจะหลวย จ.อุบลราชธานี</v>
          </cell>
          <cell r="G1262">
            <v>3060000</v>
          </cell>
          <cell r="H1262">
            <v>90</v>
          </cell>
          <cell r="I1262">
            <v>38</v>
          </cell>
          <cell r="J1262">
            <v>52</v>
          </cell>
        </row>
        <row r="1263">
          <cell r="C1263" t="str">
            <v>1Z.59.0755.1.2.2.00.1</v>
          </cell>
          <cell r="D1263" t="str">
            <v>เดชอุดม</v>
          </cell>
          <cell r="E1263">
            <v>2559</v>
          </cell>
          <cell r="F1263" t="str">
            <v>แยกวัดใหม่ชัยอุดมถึงหน้าค่าย ตชด. ที่ 225 ต.เมืองเดช อ.เดชอุดม จ.อุบลราชธานี</v>
          </cell>
          <cell r="G1263">
            <v>884700</v>
          </cell>
          <cell r="H1263">
            <v>35</v>
          </cell>
          <cell r="I1263">
            <v>15</v>
          </cell>
          <cell r="J1263">
            <v>20</v>
          </cell>
        </row>
        <row r="1264">
          <cell r="C1264" t="str">
            <v>1Z.60.0051.1.2.2.00.1</v>
          </cell>
          <cell r="D1264" t="str">
            <v>เดชอุดม</v>
          </cell>
          <cell r="E1264">
            <v>2560</v>
          </cell>
          <cell r="F1264" t="str">
            <v>ถนนสุรพงษ์ดำริ ถึง ทางหลวงหมายเลข 24 ตำบลเมืองเดช อำเภอเดชอุดม จังหวัดอุบลราชธานี</v>
          </cell>
          <cell r="G1264">
            <v>200000</v>
          </cell>
          <cell r="H1264">
            <v>7</v>
          </cell>
          <cell r="I1264">
            <v>4</v>
          </cell>
          <cell r="J1264">
            <v>3</v>
          </cell>
        </row>
        <row r="1265">
          <cell r="C1265" t="str">
            <v>1Z.62.0475.1.2.2.00.1</v>
          </cell>
          <cell r="D1265" t="str">
            <v>เดชอุดม</v>
          </cell>
          <cell r="E1265">
            <v>2562</v>
          </cell>
          <cell r="F1265" t="str">
            <v>ถนนห้วยโลก 2, ถนนศรีมัน และ ซอยวิสูตรโยธาภิบาล 11 หมู่ 7 ตำบลนาจะหลวย อำเภอนาจะหลวย จังหวัดอุบลราชธานี</v>
          </cell>
          <cell r="G1265">
            <v>1400000</v>
          </cell>
          <cell r="H1265">
            <v>60</v>
          </cell>
          <cell r="J1265">
            <v>60</v>
          </cell>
        </row>
        <row r="1266">
          <cell r="C1266" t="str">
            <v>1Z.62.0496.1.2.2.00.1</v>
          </cell>
          <cell r="D1266" t="str">
            <v>เดชอุดม</v>
          </cell>
          <cell r="E1266">
            <v>2562</v>
          </cell>
          <cell r="F1266" t="str">
            <v>หมู่ 2 บ้านดวน ตำบลโซง อำเภอน้ำยืน จังหวัดอุบลราชธานี</v>
          </cell>
          <cell r="G1266">
            <v>2800000</v>
          </cell>
          <cell r="H1266">
            <v>25</v>
          </cell>
          <cell r="J1266">
            <v>25</v>
          </cell>
        </row>
        <row r="1267">
          <cell r="C1267" t="str">
            <v>1Z.62.0478.1.2.2.00.1</v>
          </cell>
          <cell r="D1267" t="str">
            <v>เดชอุดม</v>
          </cell>
          <cell r="E1267">
            <v>2562</v>
          </cell>
          <cell r="F1267" t="str">
            <v>หมู่ 5 บ้านผัง 2, หมู่ 4 บ้านอุดมพัฒนา ตำบลโพนงาม อำเภอเดชอุดม จังหวัดอุบลราชธานี</v>
          </cell>
          <cell r="G1267">
            <v>820000</v>
          </cell>
          <cell r="H1267">
            <v>25</v>
          </cell>
          <cell r="J1267">
            <v>25</v>
          </cell>
        </row>
        <row r="1268">
          <cell r="C1268" t="str">
            <v>1Z.62.0491.1.2.2.00.1</v>
          </cell>
          <cell r="D1268" t="str">
            <v>เดชอุดม</v>
          </cell>
          <cell r="E1268">
            <v>2562</v>
          </cell>
          <cell r="F1268" t="str">
            <v>หมู่ 6 บ้านโคกเถื่อนช้าง ตำบลเมืองเดช อำเภอเดชอุดม จังหวัดอุบลราชธานี</v>
          </cell>
          <cell r="G1268">
            <v>4500000</v>
          </cell>
          <cell r="H1268">
            <v>60</v>
          </cell>
          <cell r="J1268">
            <v>60</v>
          </cell>
        </row>
        <row r="1269">
          <cell r="C1269" t="str">
            <v>1Z.62.0498.1.2.2.00.1</v>
          </cell>
          <cell r="D1269" t="str">
            <v>เดชอุดม</v>
          </cell>
          <cell r="E1269">
            <v>2562</v>
          </cell>
          <cell r="F1269" t="str">
            <v>หมู่ 9 บ้านกุดหวาย ตำบลเมืองเดช อำเภอเดชอุดม จังหวัดอุบลราชธานี</v>
          </cell>
          <cell r="G1269">
            <v>3500000</v>
          </cell>
          <cell r="H1269">
            <v>18</v>
          </cell>
          <cell r="J1269">
            <v>18</v>
          </cell>
        </row>
        <row r="1270">
          <cell r="C1270" t="str">
            <v>1Z.59.1423.1.2.2.00.2</v>
          </cell>
          <cell r="D1270" t="str">
            <v>นางรอง</v>
          </cell>
          <cell r="E1270">
            <v>2559</v>
          </cell>
          <cell r="F1270" t="str">
            <v>ซอยเจริญสุข - ซอยร่วมใจ ต.หนองกี่ , ม.12 ต.ทุ่งกระตาดพัฒนา , ม.7 ต.ทุ่งกระตาดพัฒนา  อ.หนองกี่ จ.บุรีรัมย์</v>
          </cell>
          <cell r="G1270">
            <v>2730000</v>
          </cell>
          <cell r="H1270">
            <v>100</v>
          </cell>
          <cell r="I1270">
            <v>127</v>
          </cell>
          <cell r="J1270">
            <v>-27</v>
          </cell>
          <cell r="K1270" t="str">
            <v>CP</v>
          </cell>
        </row>
        <row r="1271">
          <cell r="C1271" t="str">
            <v>1Z.59.1399.1.2.2.00.2</v>
          </cell>
          <cell r="D1271" t="str">
            <v>นางรอง</v>
          </cell>
          <cell r="E1271">
            <v>2559</v>
          </cell>
          <cell r="F1271" t="str">
            <v>บ้านเสือชะเง้อ ต.ทุ่งกระตาดพัฒนา ถึง ต.บุกระสัง อ.หนองกี่ จ.บุรีรัมย์</v>
          </cell>
          <cell r="G1271">
            <v>11500000</v>
          </cell>
          <cell r="H1271">
            <v>600</v>
          </cell>
          <cell r="I1271">
            <v>299</v>
          </cell>
          <cell r="J1271">
            <v>301</v>
          </cell>
        </row>
        <row r="1272">
          <cell r="C1272" t="str">
            <v>1Z.59.1397.1.2.2.00.2</v>
          </cell>
          <cell r="D1272" t="str">
            <v>นางรอง</v>
          </cell>
          <cell r="E1272">
            <v>2559</v>
          </cell>
          <cell r="F1272" t="str">
            <v>บ้านหนองปรือ-ไร่โคก ต.ลำไทรโยง ซอยเจริญสุข ต.นางรอง อ.นางรอง และถนนกรุงศรีเจนจบทิศ ต.หนองกี่ อ.หนองกี่ จ.บุรีรัมย์</v>
          </cell>
          <cell r="G1272">
            <v>900000</v>
          </cell>
          <cell r="H1272">
            <v>47</v>
          </cell>
          <cell r="I1272">
            <v>9</v>
          </cell>
          <cell r="J1272">
            <v>38</v>
          </cell>
        </row>
        <row r="1273">
          <cell r="C1273" t="str">
            <v>1Z.59.1424.1.2.2.00.2</v>
          </cell>
          <cell r="D1273" t="str">
            <v>นางรอง</v>
          </cell>
          <cell r="E1273">
            <v>2559</v>
          </cell>
          <cell r="F1273" t="str">
            <v>ม.11 ต.ถนนหัก , ม.8 ต.หนองยายพิมพ์ อ.นางรอง จ.บุรีรัมย์</v>
          </cell>
          <cell r="G1273">
            <v>3640000</v>
          </cell>
          <cell r="H1273">
            <v>100</v>
          </cell>
          <cell r="I1273">
            <v>74</v>
          </cell>
          <cell r="J1273">
            <v>26</v>
          </cell>
        </row>
        <row r="1274">
          <cell r="C1274" t="str">
            <v>1Z.59.1413.1.2.2.00.2</v>
          </cell>
          <cell r="D1274" t="str">
            <v>นางรอง</v>
          </cell>
          <cell r="E1274">
            <v>2559</v>
          </cell>
          <cell r="F1274" t="str">
            <v xml:space="preserve">ม.4 ต.ทุ่งกระตาดพัฒนา อ.หนองกี่ จ.บุรีรัมย์ </v>
          </cell>
          <cell r="G1274">
            <v>1130000</v>
          </cell>
          <cell r="H1274">
            <v>70</v>
          </cell>
          <cell r="I1274">
            <v>11</v>
          </cell>
          <cell r="J1274">
            <v>59</v>
          </cell>
        </row>
        <row r="1275">
          <cell r="C1275" t="str">
            <v>1Z.62.0474.1.2.2.00.1</v>
          </cell>
          <cell r="D1275" t="str">
            <v>นางรอง</v>
          </cell>
          <cell r="E1275">
            <v>2562</v>
          </cell>
          <cell r="F1275" t="str">
            <v>หมู่ 4 บ้านศรีสง่า, หมู่ 7 บ้านสุขสำราญ ถนนโชคชัย - เดชอุดม ถึง กม.93+150 ขวาทาง ตำบลทุ่งกระตาดพัฒนา อำเภอหนองกี่ จังหวัดบุรีรัมย์</v>
          </cell>
          <cell r="G1275">
            <v>1036000</v>
          </cell>
          <cell r="H1275">
            <v>60</v>
          </cell>
          <cell r="J1275">
            <v>60</v>
          </cell>
        </row>
        <row r="1276">
          <cell r="C1276" t="str">
            <v>1Z.62.0494.1.2.2.00.1</v>
          </cell>
          <cell r="D1276" t="str">
            <v>นางรอง</v>
          </cell>
          <cell r="E1276">
            <v>2562</v>
          </cell>
          <cell r="F1276" t="str">
            <v>หมู่ 7 บ้านก้านเหลือง, หมู่ 10 บ้านหนองตารัก ตำบลหนองยายพิมพ์ อำเภอนางรอง จังหวัดบุรีรัมย์</v>
          </cell>
          <cell r="G1276">
            <v>4140000</v>
          </cell>
          <cell r="H1276">
            <v>56</v>
          </cell>
          <cell r="J1276">
            <v>56</v>
          </cell>
        </row>
        <row r="1277">
          <cell r="C1277" t="str">
            <v>1Z.59.1394.1.2.2.00.2</v>
          </cell>
          <cell r="D1277" t="str">
            <v>บุรีรัมย์</v>
          </cell>
          <cell r="E1277">
            <v>2559</v>
          </cell>
          <cell r="F1277" t="str">
            <v xml:space="preserve">ทางหลวงหมายเลข 218 (ซอยบ้านตองอ่อน ถึง บ้านห้วย) และทางหลวงหมายเลข 228 ต.อีสาน อ.เมือง จ.บุรีรัมย์ </v>
          </cell>
          <cell r="G1277">
            <v>2600000</v>
          </cell>
          <cell r="H1277">
            <v>100</v>
          </cell>
          <cell r="I1277">
            <v>27</v>
          </cell>
          <cell r="J1277">
            <v>73</v>
          </cell>
        </row>
        <row r="1278">
          <cell r="C1278" t="str">
            <v>1Z.59.1365.1.2.2.00.2</v>
          </cell>
          <cell r="D1278" t="str">
            <v>บุรีรัมย์</v>
          </cell>
          <cell r="E1278">
            <v>2559</v>
          </cell>
          <cell r="F1278" t="str">
            <v>บ้านหนองม่วง หมู่ 8 ต.ชุมเห็ด อ.เมืองบุรีรัมย์ จ.บุรีรัมย์</v>
          </cell>
          <cell r="G1278">
            <v>800000</v>
          </cell>
          <cell r="H1278">
            <v>50</v>
          </cell>
          <cell r="I1278">
            <v>11</v>
          </cell>
          <cell r="J1278">
            <v>39</v>
          </cell>
        </row>
        <row r="1279">
          <cell r="C1279" t="str">
            <v>1Z.60.1071.1.2.2.00.3</v>
          </cell>
          <cell r="D1279" t="str">
            <v>บุรีรัมย์</v>
          </cell>
          <cell r="E1279">
            <v>2560</v>
          </cell>
          <cell r="F1279" t="str">
            <v>บ้านโคกระกา หมู่ที่ 12  (คุ้มป่ายาว) ต.บ้านบัว อ.เมืองบุรีรัมย์ จ.บุรีรัมย์</v>
          </cell>
          <cell r="G1279">
            <v>400000</v>
          </cell>
          <cell r="H1279">
            <v>30</v>
          </cell>
          <cell r="I1279">
            <v>1</v>
          </cell>
          <cell r="J1279">
            <v>29</v>
          </cell>
        </row>
        <row r="1280">
          <cell r="C1280" t="str">
            <v>1Z.60.1068.1.2.2.00.3</v>
          </cell>
          <cell r="D1280" t="str">
            <v>บุรีรัมย์</v>
          </cell>
          <cell r="E1280">
            <v>2560</v>
          </cell>
          <cell r="F1280" t="str">
            <v>บ้านโคกใหญ่ หมู่ที่ 2, บ้านโคกมะกอก หมู่ที่ 16, บ้านโพธิ์ศรีสุข หมู่ที่ 11 ต.อิสาณ อ.เมืองบุรีรัมย์ จ.บุรีรัมย์</v>
          </cell>
          <cell r="G1280">
            <v>1550000</v>
          </cell>
          <cell r="H1280">
            <v>100</v>
          </cell>
          <cell r="I1280">
            <v>11</v>
          </cell>
          <cell r="J1280">
            <v>89</v>
          </cell>
        </row>
        <row r="1281">
          <cell r="C1281" t="str">
            <v>1Z.60.1069.1.2.2.00.3</v>
          </cell>
          <cell r="D1281" t="str">
            <v>บุรีรัมย์</v>
          </cell>
          <cell r="E1281">
            <v>2560</v>
          </cell>
          <cell r="F1281" t="str">
            <v>บ้านตะโกราย หมู่ที่ 4 ต.บ้านบัว อ.เมืองบุรีรัมย์ จ.บุรีรัมย์</v>
          </cell>
          <cell r="G1281">
            <v>1780000</v>
          </cell>
          <cell r="H1281">
            <v>120</v>
          </cell>
          <cell r="I1281">
            <v>0</v>
          </cell>
          <cell r="J1281">
            <v>120</v>
          </cell>
        </row>
        <row r="1282">
          <cell r="C1282" t="str">
            <v>1Z.60.1074.1.2.2.00.3</v>
          </cell>
          <cell r="D1282" t="str">
            <v>บุรีรัมย์</v>
          </cell>
          <cell r="E1282">
            <v>2560</v>
          </cell>
          <cell r="F1282" t="str">
            <v>บ้านพลวง หมู่ที่   16 ต.สวายจีก   อ.เมืองบุรีรัมย์ จ.บุรีรัมย์</v>
          </cell>
          <cell r="G1282">
            <v>610000</v>
          </cell>
          <cell r="H1282">
            <v>50</v>
          </cell>
          <cell r="I1282">
            <v>3</v>
          </cell>
          <cell r="J1282">
            <v>47</v>
          </cell>
        </row>
        <row r="1283">
          <cell r="C1283" t="str">
            <v>1Z.60.1073.1.2.2.00.3</v>
          </cell>
          <cell r="D1283" t="str">
            <v>บุรีรัมย์</v>
          </cell>
          <cell r="E1283">
            <v>2560</v>
          </cell>
          <cell r="F1283" t="str">
            <v>บ้านยาง หมู่ที่  3, หมู่ที่  5 ต.บ้านยาง   อ.เมืองบุรีรัมย์ จ.บุรีรัมย์</v>
          </cell>
          <cell r="G1283">
            <v>1840000</v>
          </cell>
          <cell r="H1283">
            <v>150</v>
          </cell>
          <cell r="I1283">
            <v>13</v>
          </cell>
          <cell r="J1283">
            <v>137</v>
          </cell>
        </row>
        <row r="1284">
          <cell r="C1284" t="str">
            <v>1Z.61.0163.1.2.2.00.1</v>
          </cell>
          <cell r="D1284" t="str">
            <v>บุรีรัมย์</v>
          </cell>
          <cell r="E1284">
            <v>2561</v>
          </cell>
          <cell r="F1284" t="str">
            <v>บ.ปรุ ม.14 และ บ.โคกเพชร ม.16  ต.บ้านบัว อ.เมือง จ.บุรีรัมย์</v>
          </cell>
          <cell r="G1284">
            <v>3813500</v>
          </cell>
          <cell r="H1284">
            <v>135</v>
          </cell>
          <cell r="I1284">
            <v>17</v>
          </cell>
          <cell r="J1284">
            <v>118</v>
          </cell>
        </row>
        <row r="1285">
          <cell r="C1285" t="str">
            <v>1Z.61.0164.1.2.2.00.1</v>
          </cell>
          <cell r="D1285" t="str">
            <v>บุรีรัมย์</v>
          </cell>
          <cell r="E1285">
            <v>2561</v>
          </cell>
          <cell r="F1285" t="str">
            <v>ม.2 บ.ม่วง และ ม.16 บ.ม่วงพัฒนา ต.กระสัง อ.เมือง จ.บุรีรัมย์</v>
          </cell>
          <cell r="G1285">
            <v>2007700</v>
          </cell>
          <cell r="H1285">
            <v>70</v>
          </cell>
          <cell r="I1285">
            <v>46</v>
          </cell>
          <cell r="J1285">
            <v>24</v>
          </cell>
        </row>
        <row r="1286">
          <cell r="C1286" t="str">
            <v>1Z.62.0473.1.2.2.00.1</v>
          </cell>
          <cell r="D1286" t="str">
            <v>บุรีรัมย์</v>
          </cell>
          <cell r="E1286">
            <v>2562</v>
          </cell>
          <cell r="F1286" t="str">
            <v>โครงการพัฒนาระบบสาธารณูปโภคพื้นฐาน งานขยายเขตจำหน่ายน้ำประปาและวางท่อเสริมแรงดันรอบถนนวงแหวน อำเภอเมือง จังหวัดบุรีรัมย์</v>
          </cell>
          <cell r="G1286">
            <v>56550000</v>
          </cell>
          <cell r="H1286">
            <v>1000</v>
          </cell>
          <cell r="J1286">
            <v>1000</v>
          </cell>
        </row>
        <row r="1287">
          <cell r="C1287" t="str">
            <v>1Z.59.0739.1.2.2.00.1</v>
          </cell>
          <cell r="D1287" t="str">
            <v>พิบูลมังสาหาร</v>
          </cell>
          <cell r="E1287">
            <v>2559</v>
          </cell>
          <cell r="F1287" t="str">
            <v>บ้านวังดู่ ม.16 ถนนสถิตย์ ต.กุดชมภู อ.พิบูลมังสาหาร จ.อุบลราชธานี</v>
          </cell>
          <cell r="G1287">
            <v>884700</v>
          </cell>
          <cell r="H1287">
            <v>60</v>
          </cell>
          <cell r="I1287">
            <v>31</v>
          </cell>
          <cell r="J1287">
            <v>29</v>
          </cell>
        </row>
        <row r="1288">
          <cell r="C1288" t="str">
            <v>1Z.60.0050.1.2.2.00.1</v>
          </cell>
          <cell r="D1288" t="str">
            <v>พิบูลมังสาหาร</v>
          </cell>
          <cell r="E1288">
            <v>2560</v>
          </cell>
          <cell r="F1288" t="str">
            <v>ตำบลช่องเม็ก อำเภอสิรินธร จังหวัดอุบลราชธานี</v>
          </cell>
          <cell r="G1288">
            <v>310000</v>
          </cell>
          <cell r="H1288">
            <v>15</v>
          </cell>
          <cell r="I1288">
            <v>1</v>
          </cell>
          <cell r="J1288">
            <v>14</v>
          </cell>
        </row>
        <row r="1289">
          <cell r="C1289" t="str">
            <v>1Z.61.0394.1.2.2.00.1</v>
          </cell>
          <cell r="D1289" t="str">
            <v>พิบูลมังสาหาร</v>
          </cell>
          <cell r="E1289">
            <v>2561</v>
          </cell>
          <cell r="F1289" t="str">
            <v>ชุมชนช่องเม็ก ม. 13 ต.ช่องเม็ก อ.พิบูลมังสาหาร จ.อุบลราชธานี</v>
          </cell>
          <cell r="G1289">
            <v>831600</v>
          </cell>
          <cell r="H1289">
            <v>46</v>
          </cell>
          <cell r="I1289">
            <v>0</v>
          </cell>
          <cell r="J1289">
            <v>46</v>
          </cell>
        </row>
        <row r="1290">
          <cell r="C1290" t="str">
            <v>1Z.61.0187.1.2.2.00.1</v>
          </cell>
          <cell r="D1290" t="str">
            <v>พิบูลมังสาหาร</v>
          </cell>
          <cell r="E1290">
            <v>2561</v>
          </cell>
          <cell r="F1290" t="str">
            <v>ถนนสระแก้วไป บ.ยอดดอนชี ถึงวิทยาลัยการอาชีพพิบูลฯ อ.พิบูลมังสาหาร จ.อุบลราชธานี</v>
          </cell>
          <cell r="G1290">
            <v>1890900</v>
          </cell>
          <cell r="H1290">
            <v>23</v>
          </cell>
          <cell r="I1290">
            <v>3</v>
          </cell>
          <cell r="J1290">
            <v>20</v>
          </cell>
        </row>
        <row r="1291">
          <cell r="C1291" t="str">
            <v>1Z.61.0175.1.2.2.00.1</v>
          </cell>
          <cell r="D1291" t="str">
            <v>พิบูลมังสาหาร</v>
          </cell>
          <cell r="E1291">
            <v>2561</v>
          </cell>
          <cell r="F1291" t="str">
            <v>ทางหลวงหมายเลข 217 (เส้นทางไป จ.อุบลราชธานี) อ.พิบูลมังสาหาร จ.อุบลราชธานี</v>
          </cell>
          <cell r="G1291">
            <v>702900</v>
          </cell>
          <cell r="H1291">
            <v>24</v>
          </cell>
          <cell r="I1291">
            <v>0</v>
          </cell>
          <cell r="J1291">
            <v>24</v>
          </cell>
        </row>
        <row r="1292">
          <cell r="C1292" t="str">
            <v>1Z.61.0181.1.2.2.00.1</v>
          </cell>
          <cell r="D1292" t="str">
            <v>พิบูลมังสาหาร</v>
          </cell>
          <cell r="E1292">
            <v>2561</v>
          </cell>
          <cell r="F1292" t="str">
            <v>ทางหลวงหมายเลข 217 จากถนนหลวง ถึงแยก บ.ยอดดอนชี อ.พิบูลมังสาหาร จ.อุบลราชธานี</v>
          </cell>
          <cell r="G1292">
            <v>415800</v>
          </cell>
          <cell r="H1292">
            <v>10</v>
          </cell>
          <cell r="I1292">
            <v>0</v>
          </cell>
          <cell r="J1292">
            <v>10</v>
          </cell>
        </row>
        <row r="1293">
          <cell r="C1293" t="str">
            <v>1Z.61.0172.1.2.2.00.1</v>
          </cell>
          <cell r="D1293" t="str">
            <v>พิบูลมังสาหาร</v>
          </cell>
          <cell r="E1293">
            <v>2561</v>
          </cell>
          <cell r="F1293" t="str">
            <v>บ.ยอดดอนชี (ฝั่งทิศเหนือ) ต.กุดชมภู อ.พิบูลมังสาหาร จ.อุบลราชธานี</v>
          </cell>
          <cell r="G1293">
            <v>920700</v>
          </cell>
          <cell r="H1293">
            <v>32</v>
          </cell>
          <cell r="I1293">
            <v>0</v>
          </cell>
          <cell r="J1293">
            <v>32</v>
          </cell>
        </row>
        <row r="1294">
          <cell r="C1294" t="str">
            <v>1Z.59.1425.1.2.2.00.2</v>
          </cell>
          <cell r="D1294" t="str">
            <v>มหาชนะชัย</v>
          </cell>
          <cell r="E1294">
            <v>2559</v>
          </cell>
          <cell r="F1294" t="str">
            <v xml:space="preserve">บ้านเปือย ม.6 ,บ้านหัวดอน หมู่ 4ต.ผือฮี , ทางหลวงหมายเลข 2083 จาก ก.ม.ที่ 41+935 - ก.ม.ที่ 42+431 (ซ้ายทาง) และ ก.ม.ที่ 42+86 - ก.ม.ที่ 42+239 (ขวาทาง) ต.ฟ้าหยาด อ.มหาชนะชัย จ.ยโสธร </v>
          </cell>
          <cell r="G1294">
            <v>2210000</v>
          </cell>
          <cell r="H1294">
            <v>135</v>
          </cell>
          <cell r="I1294">
            <v>61</v>
          </cell>
          <cell r="J1294">
            <v>74</v>
          </cell>
        </row>
        <row r="1295">
          <cell r="C1295" t="str">
            <v>1Z.62.0487.1.2.2.00.1</v>
          </cell>
          <cell r="D1295" t="str">
            <v>มหาชนะชัย</v>
          </cell>
          <cell r="E1295">
            <v>2562</v>
          </cell>
          <cell r="F1295" t="str">
            <v>หมู่ 2 บ้านโนนกอย ตำบลผือฮี อำเภอมหาชนะชัย จังหวัดยโสธร</v>
          </cell>
          <cell r="G1295">
            <v>1600000</v>
          </cell>
          <cell r="H1295">
            <v>60</v>
          </cell>
          <cell r="J1295">
            <v>60</v>
          </cell>
        </row>
        <row r="1296">
          <cell r="C1296" t="str">
            <v>1Z.59.1418.1.2.2.00.2</v>
          </cell>
          <cell r="D1296" t="str">
            <v>มุกดาหาร</v>
          </cell>
          <cell r="E1296">
            <v>2559</v>
          </cell>
          <cell r="F1296" t="str">
            <v>ถนนตาดแคน ซ.ตาดแคน 18 , 22 ต.มุกดาหาร อ.เมือง จ.มุกดาหาร</v>
          </cell>
          <cell r="G1296">
            <v>1050000</v>
          </cell>
          <cell r="H1296">
            <v>100</v>
          </cell>
          <cell r="I1296">
            <v>48</v>
          </cell>
          <cell r="J1296">
            <v>52</v>
          </cell>
        </row>
        <row r="1297">
          <cell r="C1297" t="str">
            <v>1Z.59.1417.1.2.2.00.2</v>
          </cell>
          <cell r="D1297" t="str">
            <v>มุกดาหาร</v>
          </cell>
          <cell r="E1297">
            <v>2559</v>
          </cell>
          <cell r="F1297" t="str">
            <v>ถนนเลี่ยงเมือง ช่วงหน้าวิลัยการอาชีพ-แยกคำชะอี ต.มุกดาหาร อ.เมือง จ.มุกดาหาร</v>
          </cell>
          <cell r="G1297">
            <v>2000000</v>
          </cell>
          <cell r="H1297">
            <v>200</v>
          </cell>
          <cell r="I1297">
            <v>18</v>
          </cell>
          <cell r="J1297">
            <v>182</v>
          </cell>
        </row>
        <row r="1298">
          <cell r="C1298" t="str">
            <v>1Z.59.0745.1.2.2.00.1</v>
          </cell>
          <cell r="D1298" t="str">
            <v>มุกดาหาร</v>
          </cell>
          <cell r="E1298">
            <v>2559</v>
          </cell>
          <cell r="F1298" t="str">
            <v>บ้านห้วยทราย ต.คำชะอี อ.คำชะอี จ.มุกดาหาร</v>
          </cell>
          <cell r="G1298">
            <v>5898000</v>
          </cell>
          <cell r="H1298">
            <v>200</v>
          </cell>
          <cell r="I1298">
            <v>150</v>
          </cell>
          <cell r="J1298">
            <v>50</v>
          </cell>
        </row>
        <row r="1299">
          <cell r="C1299" t="str">
            <v>1Z.61.0186.1.2.2.00.1</v>
          </cell>
          <cell r="D1299" t="str">
            <v>มุกดาหาร</v>
          </cell>
          <cell r="E1299">
            <v>2561</v>
          </cell>
          <cell r="F1299" t="str">
            <v>ถนน รพช.มห. 3076 ต.มุกดาหาร อ.เมือง จ.มุกดาหาร</v>
          </cell>
          <cell r="G1299">
            <v>1900800</v>
          </cell>
          <cell r="H1299">
            <v>30</v>
          </cell>
          <cell r="I1299">
            <v>20</v>
          </cell>
          <cell r="J1299">
            <v>10</v>
          </cell>
        </row>
        <row r="1300">
          <cell r="C1300" t="str">
            <v>1Z.61.0170.1.2.2.00.1</v>
          </cell>
          <cell r="D1300" t="str">
            <v>มุกดาหาร</v>
          </cell>
          <cell r="E1300">
            <v>2561</v>
          </cell>
          <cell r="F1300" t="str">
            <v>ถนนบ้านศูนย์ไหม – คำเขื่อง ต.มุกดาหาร อ.เมือง จ.มุกดาหาร</v>
          </cell>
          <cell r="G1300">
            <v>475200</v>
          </cell>
          <cell r="H1300">
            <v>25</v>
          </cell>
          <cell r="I1300">
            <v>4</v>
          </cell>
          <cell r="J1300">
            <v>21</v>
          </cell>
        </row>
        <row r="1301">
          <cell r="C1301" t="str">
            <v>1Z.61.0177.1.2.2.00.1</v>
          </cell>
          <cell r="D1301" t="str">
            <v>มุกดาหาร</v>
          </cell>
          <cell r="E1301">
            <v>2561</v>
          </cell>
          <cell r="F1301" t="str">
            <v>ถนนวิพากย์จากถนนพิบูล บรรจบถนน ราชมนเทียร อ.พิบูลมังสาหาร จ.อุบลราชธานี</v>
          </cell>
          <cell r="G1301">
            <v>475200</v>
          </cell>
          <cell r="H1301">
            <v>13</v>
          </cell>
          <cell r="I1301">
            <v>0</v>
          </cell>
          <cell r="J1301">
            <v>13</v>
          </cell>
        </row>
        <row r="1302">
          <cell r="C1302" t="str">
            <v>1Z.59.1369.1.2.2.00.2</v>
          </cell>
          <cell r="D1302" t="str">
            <v>ยโสธร</v>
          </cell>
          <cell r="E1302">
            <v>2559</v>
          </cell>
          <cell r="F1302" t="str">
            <v>ต.ในเมือง ต.ตาดทอง ต.เขื่องคำ และ ต.หนองคู อ.เมือง จ.ยโสธร</v>
          </cell>
          <cell r="G1302">
            <v>2409000</v>
          </cell>
          <cell r="H1302">
            <v>120</v>
          </cell>
          <cell r="I1302">
            <v>50</v>
          </cell>
          <cell r="J1302">
            <v>70</v>
          </cell>
        </row>
        <row r="1303">
          <cell r="C1303" t="str">
            <v>1Z.59.1427.1.2.2.00.2</v>
          </cell>
          <cell r="D1303" t="str">
            <v>ยโสธร</v>
          </cell>
          <cell r="E1303">
            <v>2559</v>
          </cell>
          <cell r="F1303" t="str">
            <v>บ้านคอนสาย ม.2 ต.ตาดทอง อ.เมือง จ.ยโสธร</v>
          </cell>
          <cell r="G1303">
            <v>3770000</v>
          </cell>
          <cell r="H1303">
            <v>80</v>
          </cell>
          <cell r="I1303">
            <v>105</v>
          </cell>
          <cell r="J1303">
            <v>-25</v>
          </cell>
          <cell r="K1303" t="str">
            <v>CP</v>
          </cell>
        </row>
        <row r="1304">
          <cell r="C1304" t="str">
            <v>1Z.59.1376.1.2.2.00.2</v>
          </cell>
          <cell r="D1304" t="str">
            <v>ยโสธร</v>
          </cell>
          <cell r="E1304">
            <v>2559</v>
          </cell>
          <cell r="F1304" t="str">
            <v>บ้านตับเต่า, บ้านน้ำคำน้อย ต.น้ำคำใหญ่ อ.เมือง จ.ยโสธร</v>
          </cell>
          <cell r="G1304">
            <v>400000</v>
          </cell>
          <cell r="H1304">
            <v>18</v>
          </cell>
          <cell r="I1304">
            <v>37</v>
          </cell>
          <cell r="J1304">
            <v>-19</v>
          </cell>
          <cell r="K1304" t="str">
            <v>CP</v>
          </cell>
        </row>
        <row r="1305">
          <cell r="C1305" t="str">
            <v>1Z.59.1405.1.2.2.00.2</v>
          </cell>
          <cell r="D1305" t="str">
            <v>ยโสธร</v>
          </cell>
          <cell r="E1305">
            <v>2559</v>
          </cell>
          <cell r="F1305" t="str">
            <v>บ้านหนองแฝก ม.4 ต.ตาดทอง อ.เมือง  จ.ยโสธร</v>
          </cell>
          <cell r="G1305">
            <v>1250000</v>
          </cell>
          <cell r="H1305">
            <v>80</v>
          </cell>
          <cell r="I1305">
            <v>15</v>
          </cell>
          <cell r="J1305">
            <v>65</v>
          </cell>
        </row>
        <row r="1306">
          <cell r="C1306" t="str">
            <v>1Z.62.0483.1.2.2.00.1</v>
          </cell>
          <cell r="D1306" t="str">
            <v>ยโสธร</v>
          </cell>
          <cell r="E1306">
            <v>2562</v>
          </cell>
          <cell r="F1306" t="str">
            <v>หมู่ 3, 14 บ้านห้องข่า ตำบลน้ำคำใหญ่ อำเภอเมือง จังหวัดยโสธร</v>
          </cell>
          <cell r="G1306">
            <v>3336000</v>
          </cell>
          <cell r="H1306">
            <v>70</v>
          </cell>
          <cell r="J1306">
            <v>70</v>
          </cell>
        </row>
        <row r="1307">
          <cell r="C1307" t="str">
            <v>1Z.59.1387.1.2.2.00.2</v>
          </cell>
          <cell r="D1307" t="str">
            <v>รัตนบุรี</v>
          </cell>
          <cell r="E1307">
            <v>2559</v>
          </cell>
          <cell r="F1307" t="str">
            <v>ต.สนม อ.สนม และต.หนองบัว อ.ท่าตูม จ.สุรินทร์</v>
          </cell>
          <cell r="G1307">
            <v>770000</v>
          </cell>
          <cell r="H1307">
            <v>75</v>
          </cell>
          <cell r="I1307">
            <v>13</v>
          </cell>
          <cell r="J1307">
            <v>62</v>
          </cell>
        </row>
        <row r="1308">
          <cell r="C1308" t="str">
            <v>1Z.59.0746.1.2.2.00.1</v>
          </cell>
          <cell r="D1308" t="str">
            <v>รัตนบุรี</v>
          </cell>
          <cell r="E1308">
            <v>2559</v>
          </cell>
          <cell r="F1308" t="str">
            <v>บ้านดงแดง บ้านน้ำคำ ม.6, ม.11 ต.ท่าตูม อ.ท่าตูม จ.สุรินทร์</v>
          </cell>
          <cell r="G1308">
            <v>943600</v>
          </cell>
          <cell r="H1308">
            <v>50</v>
          </cell>
          <cell r="I1308">
            <v>2</v>
          </cell>
          <cell r="J1308">
            <v>48</v>
          </cell>
        </row>
        <row r="1309">
          <cell r="C1309" t="str">
            <v>1Z.59.1393.1.2.2.00.2</v>
          </cell>
          <cell r="D1309" t="str">
            <v>รัตนบุรี</v>
          </cell>
          <cell r="E1309">
            <v>2559</v>
          </cell>
          <cell r="F1309" t="str">
            <v>บ้านธาตุไปบ้านเหล่าม่วง ต.ธาตุ อ.รัตนบุรี จ.สุรินทร์</v>
          </cell>
          <cell r="G1309">
            <v>2400000</v>
          </cell>
          <cell r="H1309">
            <v>200</v>
          </cell>
          <cell r="I1309">
            <v>1</v>
          </cell>
          <cell r="J1309">
            <v>199</v>
          </cell>
        </row>
        <row r="1310">
          <cell r="C1310" t="str">
            <v>1Z.59.0741.1.2.2.00.1</v>
          </cell>
          <cell r="D1310" t="str">
            <v>รัตนบุรี</v>
          </cell>
          <cell r="E1310">
            <v>2559</v>
          </cell>
          <cell r="F1310" t="str">
            <v>บ้านนาอุดมไปบ้านคอนสวรรค์ ม.5, ม.10 ต.ไผ่ อ.รัตนบุรี จ.สุรินทร์</v>
          </cell>
          <cell r="G1310">
            <v>1867700</v>
          </cell>
          <cell r="H1310">
            <v>150</v>
          </cell>
          <cell r="I1310">
            <v>63</v>
          </cell>
          <cell r="J1310">
            <v>87</v>
          </cell>
        </row>
        <row r="1311">
          <cell r="C1311" t="str">
            <v>1Z.59.1378.1.2.2.00.2</v>
          </cell>
          <cell r="D1311" t="str">
            <v>รัตนบุรี</v>
          </cell>
          <cell r="E1311">
            <v>2559</v>
          </cell>
          <cell r="F1311" t="str">
            <v>บ้านลำเพิญ หมู่ 1, บ้านดง หมู่ 2, บ้านกุดขาคีม หมู่ 5, บ้านเค็ง หมู่ 6, บ้านนาสว่าง หมู่ 8 และบ้านศาลา หมู่ 9     ต.กุดขาคีม อ.รัตนบุรี จ.สุรินทร์</v>
          </cell>
          <cell r="G1311">
            <v>7600000</v>
          </cell>
          <cell r="H1311">
            <v>860</v>
          </cell>
          <cell r="I1311">
            <v>202</v>
          </cell>
          <cell r="J1311">
            <v>658</v>
          </cell>
        </row>
        <row r="1312">
          <cell r="C1312" t="str">
            <v>1Z.59.0742.1.2.2.00.1</v>
          </cell>
          <cell r="D1312" t="str">
            <v>รัตนบุรี</v>
          </cell>
          <cell r="E1312">
            <v>2559</v>
          </cell>
          <cell r="F1312" t="str">
            <v>ม.1, ม.22 ต.ท่าตูม และบ้านโพนดวน - บ้านธรรมษา ต.บัวโคก อ.ท่าตูม จ.สุรินทร์</v>
          </cell>
          <cell r="G1312">
            <v>2064300</v>
          </cell>
          <cell r="H1312">
            <v>240</v>
          </cell>
          <cell r="I1312">
            <v>25</v>
          </cell>
          <cell r="J1312">
            <v>215</v>
          </cell>
        </row>
        <row r="1313">
          <cell r="C1313" t="str">
            <v>1Z.60.1067.1.2.2.00.3</v>
          </cell>
          <cell r="D1313" t="str">
            <v>รัตนบุรี</v>
          </cell>
          <cell r="E1313">
            <v>2560</v>
          </cell>
          <cell r="F1313" t="str">
            <v>บ้านเกาะแก้ว หมู่ 11 ต.กุดขาคีม อ.รัตนบุรี จ.สุรินทร์</v>
          </cell>
          <cell r="G1313">
            <v>300000</v>
          </cell>
          <cell r="H1313">
            <v>40</v>
          </cell>
          <cell r="I1313">
            <v>3</v>
          </cell>
          <cell r="J1313">
            <v>37</v>
          </cell>
        </row>
        <row r="1314">
          <cell r="C1314" t="str">
            <v>1Z.60.0048.1.2.2.00.1</v>
          </cell>
          <cell r="D1314" t="str">
            <v>รัตนบุรี</v>
          </cell>
          <cell r="E1314">
            <v>2560</v>
          </cell>
          <cell r="F1314" t="str">
            <v>บ้านจานถึงบ้านทับใหญ่ หมู่ 1 ทับน้อย หมู่ 7 บ้านโพธิ์ หมู่ 3 - หมู่ 10 ตำบลทับใหญ่ อำเภอรัตนบุรี จังหวัดสุรินทร์</v>
          </cell>
          <cell r="G1314">
            <v>3120000</v>
          </cell>
          <cell r="H1314">
            <v>150</v>
          </cell>
          <cell r="I1314">
            <v>110</v>
          </cell>
          <cell r="J1314">
            <v>40</v>
          </cell>
        </row>
        <row r="1315">
          <cell r="C1315" t="str">
            <v>1Z.60.0954.1.2.2.00.3</v>
          </cell>
          <cell r="D1315" t="str">
            <v>รัตนบุรี</v>
          </cell>
          <cell r="E1315">
            <v>2560</v>
          </cell>
          <cell r="F1315" t="str">
            <v xml:space="preserve">บ้านหนองแสง หมู่ 11 ต.น้ำคำ อ.เมือง จ.ศรีสะเกษ </v>
          </cell>
          <cell r="G1315">
            <v>300000</v>
          </cell>
          <cell r="H1315">
            <v>50</v>
          </cell>
          <cell r="I1315">
            <v>0</v>
          </cell>
          <cell r="J1315">
            <v>50</v>
          </cell>
        </row>
        <row r="1316">
          <cell r="C1316" t="str">
            <v>1Z.62.0493.1.2.2.00.1</v>
          </cell>
          <cell r="D1316" t="str">
            <v>รัตนบุรี</v>
          </cell>
          <cell r="E1316">
            <v>2562</v>
          </cell>
          <cell r="F1316" t="str">
            <v>หมู่ 5 บ้านโนนบาก, หมู่ 2 บ้านโนนแคน ตำบลทับใหญ่ อำเภอรัตนบุรี จังหวัดสุรินทร์</v>
          </cell>
          <cell r="G1316">
            <v>1616000</v>
          </cell>
          <cell r="H1316">
            <v>27</v>
          </cell>
          <cell r="J1316">
            <v>27</v>
          </cell>
        </row>
        <row r="1317">
          <cell r="C1317" t="str">
            <v>1Z.59.1367.1.2.2.00.2</v>
          </cell>
          <cell r="D1317" t="str">
            <v>ละหานทราย</v>
          </cell>
          <cell r="E1317">
            <v>2559</v>
          </cell>
          <cell r="F1317" t="str">
            <v>บ้านตาอี - บ้านยาง ต.บ้านกรวดปัญญาวัฒน์ อ.บ้านกรวด จ.บุรีรัมย์</v>
          </cell>
          <cell r="G1317">
            <v>1800000</v>
          </cell>
          <cell r="H1317">
            <v>245</v>
          </cell>
          <cell r="I1317">
            <v>89</v>
          </cell>
          <cell r="J1317">
            <v>156</v>
          </cell>
        </row>
        <row r="1318">
          <cell r="C1318" t="str">
            <v>1Z.59.1389.1.2.2.00.2</v>
          </cell>
          <cell r="D1318" t="str">
            <v>ละหานทราย</v>
          </cell>
          <cell r="E1318">
            <v>2559</v>
          </cell>
          <cell r="F1318" t="str">
            <v>บ้านสายตรี 5 เหนือ ต.บึงเจริญ อ.บ้านกรวด จ.บุรีรัมย์</v>
          </cell>
          <cell r="G1318">
            <v>700000</v>
          </cell>
          <cell r="H1318">
            <v>60</v>
          </cell>
          <cell r="I1318">
            <v>4</v>
          </cell>
          <cell r="J1318">
            <v>56</v>
          </cell>
        </row>
        <row r="1319">
          <cell r="C1319" t="str">
            <v>1Z.59.0749.1.2.2.00.1</v>
          </cell>
          <cell r="D1319" t="str">
            <v>ละหานทราย</v>
          </cell>
          <cell r="E1319">
            <v>2559</v>
          </cell>
          <cell r="F1319" t="str">
            <v>บ้านหนองกก ต.ส้มป่อย อ.โนนดินแดง จ.บุรีรัมย์</v>
          </cell>
          <cell r="G1319">
            <v>491500</v>
          </cell>
          <cell r="H1319">
            <v>28</v>
          </cell>
          <cell r="I1319">
            <v>19</v>
          </cell>
          <cell r="J1319">
            <v>9</v>
          </cell>
        </row>
        <row r="1320">
          <cell r="C1320" t="str">
            <v>1Z.59.1383.1.2.2.00.2</v>
          </cell>
          <cell r="D1320" t="str">
            <v>ละหานทราย</v>
          </cell>
          <cell r="E1320">
            <v>2559</v>
          </cell>
          <cell r="F1320" t="str">
            <v>บ้านหนองจิก - บ้านโคกยาง ต.บ้านกรวดปัญญาวัฒน์ อ.บ้านกรวด จ.บุรีรัมย์</v>
          </cell>
          <cell r="G1320">
            <v>1500000</v>
          </cell>
          <cell r="H1320">
            <v>135</v>
          </cell>
          <cell r="I1320">
            <v>16</v>
          </cell>
          <cell r="J1320">
            <v>119</v>
          </cell>
        </row>
        <row r="1321">
          <cell r="C1321" t="str">
            <v>1Z.59.1422.1.2.2.00.2</v>
          </cell>
          <cell r="D1321" t="str">
            <v>ละหานทราย</v>
          </cell>
          <cell r="E1321">
            <v>2559</v>
          </cell>
          <cell r="F1321" t="str">
            <v>บ้านหนองละหานทราย หมู่ที่ 4 , บ้านชลประทาน หมู่ที่ 5, 10 ต.ละหานทราย อ.ละหานทราย จ.บุรีรัมย์</v>
          </cell>
          <cell r="G1321">
            <v>2900000</v>
          </cell>
          <cell r="H1321">
            <v>170</v>
          </cell>
          <cell r="I1321">
            <v>151</v>
          </cell>
          <cell r="J1321">
            <v>19</v>
          </cell>
        </row>
        <row r="1322">
          <cell r="C1322" t="str">
            <v>1Z.62.0484.1.2.2.00.1</v>
          </cell>
          <cell r="D1322" t="str">
            <v>ละหานทราย</v>
          </cell>
          <cell r="E1322">
            <v>2562</v>
          </cell>
          <cell r="F1322" t="str">
            <v>หมู่ 2 บ้านหนองไม้งาม, หมู่ 10 บ้านงามเจริญพัฒนา,หมู่ 13 บ้านงามสะอาด ตำบลหนองไม้งาม อำเภอบ้านกรวด จังหวัดบุรีรัมย์</v>
          </cell>
          <cell r="G1322">
            <v>2886000</v>
          </cell>
          <cell r="H1322">
            <v>100</v>
          </cell>
          <cell r="J1322">
            <v>100</v>
          </cell>
        </row>
        <row r="1323">
          <cell r="C1323" t="str">
            <v>1Z.59.1370.1.2.2.00.2</v>
          </cell>
          <cell r="D1323" t="str">
            <v>ลำปลายมาศ</v>
          </cell>
          <cell r="E1323">
            <v>2559</v>
          </cell>
          <cell r="F1323" t="str">
            <v>บ้านโคกกลาง หมู่ 12 ต.โคกกลาง อ.ลำปลายมาศ จ.บุรีรัมย์</v>
          </cell>
          <cell r="G1323">
            <v>1895000</v>
          </cell>
          <cell r="H1323">
            <v>350</v>
          </cell>
          <cell r="I1323">
            <v>36</v>
          </cell>
          <cell r="J1323">
            <v>314</v>
          </cell>
        </row>
        <row r="1324">
          <cell r="C1324" t="str">
            <v>1Z.61.0176.1.2.2.00.1</v>
          </cell>
          <cell r="D1324" t="str">
            <v>ลำปลายมาศ</v>
          </cell>
          <cell r="E1324">
            <v>2561</v>
          </cell>
          <cell r="F1324" t="str">
            <v>บ้านเย้ยม่วง ม.7 ต.หนองคู อ.ลำปลายมาศ จ.บุรีรัมย์</v>
          </cell>
          <cell r="G1324">
            <v>3465000</v>
          </cell>
          <cell r="H1324">
            <v>100</v>
          </cell>
          <cell r="I1324">
            <v>1</v>
          </cell>
          <cell r="J1324">
            <v>99</v>
          </cell>
        </row>
        <row r="1325">
          <cell r="C1325" t="str">
            <v>1Z.62.0479.1.2.2.00.1</v>
          </cell>
          <cell r="D1325" t="str">
            <v>ลำปลายมาศ</v>
          </cell>
          <cell r="E1325">
            <v>2562</v>
          </cell>
          <cell r="F1325" t="str">
            <v>หมู่ 2 บ้านโคกสนวน, หมู่ 7 บ้านหินโคน, หมู่ 10 บ้านหนองตาอยู่, หมู่ 12 บ้านหินโคนเก่า, หมู่ 14 บ้านหินโคนกลาง, หมู่ 16 บ้านหนองม่วง ตำบลหินโคน อำเภอลำปลายมาศ จังหวัดบุรีรัมย์</v>
          </cell>
          <cell r="G1325">
            <v>8000000</v>
          </cell>
          <cell r="H1325">
            <v>400</v>
          </cell>
          <cell r="J1325">
            <v>400</v>
          </cell>
        </row>
        <row r="1326">
          <cell r="C1326" t="str">
            <v>1Z.61.0185.1.2.2.00.1</v>
          </cell>
          <cell r="D1326" t="str">
            <v>เลิงนกทา</v>
          </cell>
          <cell r="E1326">
            <v>2561</v>
          </cell>
          <cell r="F1326" t="str">
            <v>ม.11 บ.พรสวรรค์ ต.สามแยก อ.เลิงนกทา จ.ยโสธร</v>
          </cell>
          <cell r="G1326">
            <v>1306800</v>
          </cell>
          <cell r="H1326">
            <v>30</v>
          </cell>
          <cell r="I1326">
            <v>6</v>
          </cell>
          <cell r="J1326">
            <v>24</v>
          </cell>
        </row>
        <row r="1327">
          <cell r="C1327" t="str">
            <v>1Z.61.0174.1.2.2.00.1</v>
          </cell>
          <cell r="D1327" t="str">
            <v>เลิงนกทา</v>
          </cell>
          <cell r="E1327">
            <v>2561</v>
          </cell>
          <cell r="F1327" t="str">
            <v>ม.12 บ.ภูดิน ต.สามแยก อ.เลิงนกทา จ.ยโสธร</v>
          </cell>
          <cell r="G1327">
            <v>376200</v>
          </cell>
          <cell r="H1327">
            <v>15</v>
          </cell>
          <cell r="I1327">
            <v>5</v>
          </cell>
          <cell r="J1327">
            <v>10</v>
          </cell>
        </row>
        <row r="1328">
          <cell r="C1328" t="str">
            <v>1Z.61.0173.1.2.2.00.1</v>
          </cell>
          <cell r="D1328" t="str">
            <v>เลิงนกทา</v>
          </cell>
          <cell r="E1328">
            <v>2561</v>
          </cell>
          <cell r="F1328" t="str">
            <v>ม.3 บ.แย ต.สวาท อ.เลิงนกทา จ.ยโสธร</v>
          </cell>
          <cell r="G1328">
            <v>752400</v>
          </cell>
          <cell r="H1328">
            <v>30</v>
          </cell>
          <cell r="I1328">
            <v>2</v>
          </cell>
          <cell r="J1328">
            <v>28</v>
          </cell>
        </row>
        <row r="1329">
          <cell r="C1329" t="str">
            <v>1Z.61.0169.1.2.2.00.1</v>
          </cell>
          <cell r="D1329" t="str">
            <v>เลิงนกทา</v>
          </cell>
          <cell r="E1329">
            <v>2561</v>
          </cell>
          <cell r="F1329" t="str">
            <v>ม.7 บ.โนนม่วง ต.คำเตย อ.ไทยเจริญ จ.ยโสธร</v>
          </cell>
          <cell r="G1329">
            <v>1330600</v>
          </cell>
          <cell r="H1329">
            <v>80</v>
          </cell>
          <cell r="I1329">
            <v>14</v>
          </cell>
          <cell r="J1329">
            <v>66</v>
          </cell>
        </row>
        <row r="1330">
          <cell r="C1330" t="str">
            <v>1Z.61.0171.1.2.2.00.1</v>
          </cell>
          <cell r="D1330" t="str">
            <v>เลิงนกทา</v>
          </cell>
          <cell r="E1330">
            <v>2561</v>
          </cell>
          <cell r="F1330" t="str">
            <v>ม.8 และ 16 บ.หนองสมบูรณ์ ต.สวาท อ.เลิงนกทา จ.ยโสธร</v>
          </cell>
          <cell r="G1330">
            <v>2247300</v>
          </cell>
          <cell r="H1330">
            <v>114</v>
          </cell>
          <cell r="I1330">
            <v>20</v>
          </cell>
          <cell r="J1330">
            <v>94</v>
          </cell>
        </row>
        <row r="1331">
          <cell r="C1331" t="str">
            <v>1Z.62.0495.1.2.2.00.1</v>
          </cell>
          <cell r="D1331" t="str">
            <v>เลิงนกทา</v>
          </cell>
          <cell r="E1331">
            <v>2562</v>
          </cell>
          <cell r="F1331" t="str">
            <v>หมู่ 12 บ้านภูดิน ตำบลสามแยก อำเภอเลิงนกทา จังหวัดยโสธร</v>
          </cell>
          <cell r="G1331">
            <v>1200000</v>
          </cell>
          <cell r="H1331">
            <v>20</v>
          </cell>
          <cell r="J1331">
            <v>20</v>
          </cell>
        </row>
        <row r="1332">
          <cell r="C1332" t="str">
            <v>1Z.59.1396.1.2.2.00.2</v>
          </cell>
          <cell r="D1332" t="str">
            <v>ศรีสะเกษ</v>
          </cell>
          <cell r="E1332">
            <v>2559</v>
          </cell>
          <cell r="F1332" t="str">
            <v xml:space="preserve">จากบ้านก้านเหลือง - บ้านหนองจินดา ต.ก้านเหลือง อ.อุทุมพรพิสัย จ.ศรีสะเกษ </v>
          </cell>
          <cell r="G1332">
            <v>3000000</v>
          </cell>
          <cell r="H1332">
            <v>100</v>
          </cell>
          <cell r="I1332">
            <v>189</v>
          </cell>
          <cell r="J1332">
            <v>-89</v>
          </cell>
          <cell r="K1332" t="str">
            <v>CP</v>
          </cell>
        </row>
        <row r="1333">
          <cell r="C1333" t="str">
            <v>1Z.59.1360.1.2.2.00.2</v>
          </cell>
          <cell r="D1333" t="str">
            <v>ศรีสะเกษ</v>
          </cell>
          <cell r="E1333">
            <v>2559</v>
          </cell>
          <cell r="F1333" t="str">
            <v>บ้านโนนกอง , บ้านโนนจาน , บ้านอีลอก , บ้านโพธิ์ ต.โพธิ์ อ.เมือง จ.ศรีสะเกษ</v>
          </cell>
          <cell r="G1333">
            <v>3000000</v>
          </cell>
          <cell r="H1333">
            <v>200</v>
          </cell>
          <cell r="I1333">
            <v>61</v>
          </cell>
          <cell r="J1333">
            <v>139</v>
          </cell>
        </row>
        <row r="1334">
          <cell r="C1334" t="str">
            <v>1Z.59.1375.1.2.2.00.2</v>
          </cell>
          <cell r="D1334" t="str">
            <v>ศรีสะเกษ</v>
          </cell>
          <cell r="E1334">
            <v>2559</v>
          </cell>
          <cell r="F1334" t="str">
            <v>บ้านโนนดั่ง หมู่ 7 ต.หนองแก้ว อ.เมือง จ.ศรีสะเกษ</v>
          </cell>
          <cell r="G1334">
            <v>5000000</v>
          </cell>
          <cell r="H1334">
            <v>200</v>
          </cell>
          <cell r="I1334">
            <v>7</v>
          </cell>
          <cell r="J1334">
            <v>193</v>
          </cell>
        </row>
        <row r="1335">
          <cell r="C1335" t="str">
            <v>1Z.59.1402.1.2.2.00.2</v>
          </cell>
          <cell r="D1335" t="str">
            <v>ศรีสะเกษ</v>
          </cell>
          <cell r="E1335">
            <v>2559</v>
          </cell>
          <cell r="F1335" t="str">
            <v>บ้านโนนหล่อ ม.6 , บ้านโนนแย้ ม.7 , ต.หญ้าปล้อง อ.เมือง จ.ศรีสะเกษ</v>
          </cell>
          <cell r="G1335">
            <v>1680000</v>
          </cell>
          <cell r="H1335">
            <v>280</v>
          </cell>
          <cell r="I1335">
            <v>21</v>
          </cell>
          <cell r="J1335">
            <v>259</v>
          </cell>
        </row>
        <row r="1336">
          <cell r="C1336" t="str">
            <v>1Z.59.1407.1.2.2.00.2</v>
          </cell>
          <cell r="D1336" t="str">
            <v>ศรีสะเกษ</v>
          </cell>
          <cell r="E1336">
            <v>2559</v>
          </cell>
          <cell r="F1336" t="str">
            <v xml:space="preserve">บ้านเพียนามเหนือ ม. 9 , บ้านตำแย หมู่ 2 ต.หนองไผ่ อ.เมือง จ.ศรีสะเกษ </v>
          </cell>
          <cell r="G1336">
            <v>1270000</v>
          </cell>
          <cell r="H1336">
            <v>50</v>
          </cell>
          <cell r="I1336">
            <v>49</v>
          </cell>
          <cell r="J1336">
            <v>1</v>
          </cell>
        </row>
        <row r="1337">
          <cell r="C1337" t="str">
            <v>1Z.59.1364.1.2.2.00.2</v>
          </cell>
          <cell r="D1337" t="str">
            <v>ศรีสะเกษ</v>
          </cell>
          <cell r="E1337">
            <v>2559</v>
          </cell>
          <cell r="F1337" t="str">
            <v>บ้านหนองแคน หมู่ 5 และบ้านโนนมะนาว หมู่ 12 ต.ซำ อ.เมือง จ.ศรีสะเกษ</v>
          </cell>
          <cell r="G1337">
            <v>1010000</v>
          </cell>
          <cell r="H1337">
            <v>50</v>
          </cell>
          <cell r="I1337">
            <v>28</v>
          </cell>
          <cell r="J1337">
            <v>22</v>
          </cell>
        </row>
        <row r="1338">
          <cell r="C1338" t="str">
            <v>1Z.59.1408.1.2.2.00.2</v>
          </cell>
          <cell r="D1338" t="str">
            <v>ศรีสะเกษ</v>
          </cell>
          <cell r="E1338">
            <v>2559</v>
          </cell>
          <cell r="F1338" t="str">
            <v>บ้านหนองม่วง ม.8 , บ้านดอนกลาง ม.7 ต.หนองครก , บ้านโนนเจริญ ม.3 ต.ซำ อ.เมือง จ.ศรีสะเกษ</v>
          </cell>
          <cell r="G1338">
            <v>2600000</v>
          </cell>
          <cell r="H1338">
            <v>100</v>
          </cell>
          <cell r="I1338">
            <v>72</v>
          </cell>
          <cell r="J1338">
            <v>28</v>
          </cell>
        </row>
        <row r="1339">
          <cell r="C1339" t="str">
            <v>1Z.59.1363.1.2.2.00.2</v>
          </cell>
          <cell r="D1339" t="str">
            <v>ศรีสะเกษ</v>
          </cell>
          <cell r="E1339">
            <v>2559</v>
          </cell>
          <cell r="F1339" t="str">
            <v>บ้านหนองสวง ม.3 และบ้านหนองม่วง ม.8 ต.หนองครก อ.เมือง จ.ศรีสะเกษ</v>
          </cell>
          <cell r="G1339">
            <v>2000000</v>
          </cell>
          <cell r="H1339">
            <v>100</v>
          </cell>
          <cell r="I1339">
            <v>22</v>
          </cell>
          <cell r="J1339">
            <v>78</v>
          </cell>
        </row>
        <row r="1340">
          <cell r="C1340" t="str">
            <v>1Z.59.1358.1.2.2.00.2</v>
          </cell>
          <cell r="D1340" t="str">
            <v>ศรีสะเกษ</v>
          </cell>
          <cell r="E1340">
            <v>2559</v>
          </cell>
          <cell r="F1340" t="str">
            <v>บ้านหอย หมู่ 1 และบ้านพัฒนา หมู่ 8 ต.หนองไผ่ อ.เมือง จ.ศรีสะเกษ</v>
          </cell>
          <cell r="G1340">
            <v>3700000</v>
          </cell>
          <cell r="H1340">
            <v>300</v>
          </cell>
          <cell r="I1340">
            <v>56</v>
          </cell>
          <cell r="J1340">
            <v>244</v>
          </cell>
        </row>
        <row r="1341">
          <cell r="C1341" t="str">
            <v>1Z.59.1359.1.2.2.00.2</v>
          </cell>
          <cell r="D1341" t="str">
            <v>ศรีสะเกษ</v>
          </cell>
          <cell r="E1341">
            <v>2559</v>
          </cell>
          <cell r="F1341" t="str">
            <v>หมู่ 1 ต.ห้วยทับทัน อ.ห้วยทับทัน และหมู่ 3 ต.ดูน อ.กันทรารมย์ จ.ศรีสะเกษ</v>
          </cell>
          <cell r="G1341">
            <v>1400000</v>
          </cell>
          <cell r="H1341">
            <v>78</v>
          </cell>
          <cell r="I1341">
            <v>41</v>
          </cell>
          <cell r="J1341">
            <v>37</v>
          </cell>
        </row>
        <row r="1342">
          <cell r="C1342" t="str">
            <v>1Z.60.1075.1.2.2.00.3</v>
          </cell>
          <cell r="D1342" t="str">
            <v>ศรีสะเกษ</v>
          </cell>
          <cell r="E1342">
            <v>2560</v>
          </cell>
          <cell r="F1342" t="str">
            <v>ซอยเบญจมาศ บ้านโนนแย้ หมู่ 7 ต.หญ้าปล้อง อ.เมือง จ.ศรีสะเกษ</v>
          </cell>
          <cell r="G1342">
            <v>1440000</v>
          </cell>
          <cell r="H1342">
            <v>80</v>
          </cell>
          <cell r="I1342">
            <v>4</v>
          </cell>
          <cell r="J1342">
            <v>76</v>
          </cell>
        </row>
        <row r="1343">
          <cell r="C1343" t="str">
            <v>1Z.60.0955.1.2.2.00.3</v>
          </cell>
          <cell r="D1343" t="str">
            <v>ศรีสะเกษ</v>
          </cell>
          <cell r="E1343">
            <v>2560</v>
          </cell>
          <cell r="F1343" t="str">
            <v>บ้านดอนจันทร์ หมู่ 12  ต.น้ำคำ  อ.เมือง  จ.ศรีสะเกษ</v>
          </cell>
          <cell r="G1343">
            <v>370000</v>
          </cell>
          <cell r="H1343">
            <v>30</v>
          </cell>
          <cell r="I1343">
            <v>9</v>
          </cell>
          <cell r="J1343">
            <v>21</v>
          </cell>
        </row>
        <row r="1344">
          <cell r="C1344" t="str">
            <v>1Z.61.0166.1.2.2.00.1</v>
          </cell>
          <cell r="D1344" t="str">
            <v>ศรีสะเกษ</v>
          </cell>
          <cell r="E1344">
            <v>2561</v>
          </cell>
          <cell r="F1344" t="str">
            <v>ม.1 บ.หนองถ่ม ต.หนองหัวช้าง อ.กันทรารมย์ จ.ศรีสะเกษ</v>
          </cell>
          <cell r="G1344">
            <v>1980000</v>
          </cell>
          <cell r="H1344">
            <v>105</v>
          </cell>
          <cell r="I1344">
            <v>16</v>
          </cell>
          <cell r="J1344">
            <v>89</v>
          </cell>
        </row>
        <row r="1345">
          <cell r="C1345" t="str">
            <v>1Z.62.0490.1.2.2.00.1</v>
          </cell>
          <cell r="D1345" t="str">
            <v>ศรีสะเกษ</v>
          </cell>
          <cell r="E1345">
            <v>2562</v>
          </cell>
          <cell r="F1345" t="str">
            <v>หมู่ 2 บ้านหนองดุม, หมู่ 9 บ้านหนองม่วง ตำบลหนองหัวช้าง อำเภอกันทรารมย์ จังหวัดศรีสะเกษ</v>
          </cell>
          <cell r="G1345">
            <v>6500000</v>
          </cell>
          <cell r="H1345">
            <v>132</v>
          </cell>
          <cell r="J1345">
            <v>132</v>
          </cell>
        </row>
        <row r="1346">
          <cell r="C1346" t="str">
            <v>1Z.59.1381.1.2.2.00.2</v>
          </cell>
          <cell r="D1346" t="str">
            <v>ศีขรภูมิ</v>
          </cell>
          <cell r="E1346">
            <v>2559</v>
          </cell>
          <cell r="F1346" t="str">
            <v xml:space="preserve"> ต.สำโรงทาบ, ต.ศรีสุข, ต.เกาะแก้ว อ.สำโรงทาบ และ ต.หนองขวาว อ.ศีขรภูมิ จ.สุรินทร์</v>
          </cell>
          <cell r="G1346">
            <v>2200000</v>
          </cell>
          <cell r="H1346">
            <v>185</v>
          </cell>
          <cell r="I1346">
            <v>23</v>
          </cell>
          <cell r="J1346">
            <v>162</v>
          </cell>
        </row>
        <row r="1347">
          <cell r="C1347" t="str">
            <v>1Z.59.0734.1.2.2.00.1</v>
          </cell>
          <cell r="D1347" t="str">
            <v>ศีขรภูมิ</v>
          </cell>
          <cell r="E1347">
            <v>2559</v>
          </cell>
          <cell r="F1347" t="str">
            <v>บ้านโพธา, บ้านโนนลี ต.หนองไผ่ล้อม อ.สำโรงทาบ จ.สุรินทร์</v>
          </cell>
          <cell r="G1347">
            <v>6876000</v>
          </cell>
          <cell r="H1347">
            <v>505</v>
          </cell>
          <cell r="I1347">
            <v>163</v>
          </cell>
          <cell r="J1347">
            <v>342</v>
          </cell>
        </row>
        <row r="1348">
          <cell r="C1348" t="str">
            <v>1Z.59.0743.1.2.2.00.1</v>
          </cell>
          <cell r="D1348" t="str">
            <v>ศีขรภูมิ</v>
          </cell>
          <cell r="E1348">
            <v>2559</v>
          </cell>
          <cell r="F1348" t="str">
            <v>บ้านหมื่นศรีน้อย บ้านหมื่นศรีกลางและบ้านหมื่นศรีใหญ่ ต.หมื่นศรี อ.สำโรงทาบ จ.สุรินทร์ (ระยะที่ 2)</v>
          </cell>
          <cell r="G1348">
            <v>1966000</v>
          </cell>
          <cell r="H1348">
            <v>110</v>
          </cell>
          <cell r="I1348">
            <v>90</v>
          </cell>
          <cell r="J1348">
            <v>20</v>
          </cell>
        </row>
        <row r="1349">
          <cell r="C1349" t="str">
            <v>1Z.59.1411.1.2.2.00.2</v>
          </cell>
          <cell r="D1349" t="str">
            <v>ศีขรภูมิ</v>
          </cell>
          <cell r="E1349">
            <v>2559</v>
          </cell>
          <cell r="F1349" t="str">
            <v>บ้านหมื่นศรีน้อย ม.1 ,  บ้านหมื่นศรีใหญ่ ม.2, ม.3  ต.หมื่นศรี อ.สำโรงทาบ จ.สุรินทร์</v>
          </cell>
          <cell r="G1349">
            <v>2310000</v>
          </cell>
          <cell r="H1349">
            <v>270</v>
          </cell>
          <cell r="I1349">
            <v>86</v>
          </cell>
          <cell r="J1349">
            <v>184</v>
          </cell>
        </row>
        <row r="1350">
          <cell r="C1350" t="str">
            <v>1Z.59.1419.1.2.2.00.2</v>
          </cell>
          <cell r="D1350" t="str">
            <v>ศีขรภูมิ</v>
          </cell>
          <cell r="E1350">
            <v>2559</v>
          </cell>
          <cell r="F1350" t="str">
            <v>บ้านอาลึ ม.4  ต.สำโรงทาบ อ.สำโรงทาบ จ.สุรินทร์</v>
          </cell>
          <cell r="G1350">
            <v>1440000</v>
          </cell>
          <cell r="H1350">
            <v>80</v>
          </cell>
          <cell r="I1350">
            <v>89</v>
          </cell>
          <cell r="J1350">
            <v>-9</v>
          </cell>
          <cell r="K1350" t="str">
            <v>CP</v>
          </cell>
        </row>
        <row r="1351">
          <cell r="C1351" t="str">
            <v>1Z.61.0395.1.2.2.00.1</v>
          </cell>
          <cell r="D1351" t="str">
            <v>ศีขรภูมิ</v>
          </cell>
          <cell r="E1351">
            <v>2561</v>
          </cell>
          <cell r="F1351" t="str">
            <v>ม.3 บ.ตะมะ ต.เกาะแก้ว อ.สำโรงทาบ, ม.5 บ.ดงถาวร และ ม.4 บ.นานวน ต.กุดหวาย อ.ศีขรภูมิ จ.สุรินทร์</v>
          </cell>
          <cell r="G1351">
            <v>4290700</v>
          </cell>
          <cell r="H1351">
            <v>200</v>
          </cell>
          <cell r="I1351">
            <v>12</v>
          </cell>
          <cell r="J1351">
            <v>188</v>
          </cell>
        </row>
        <row r="1352">
          <cell r="C1352" t="str">
            <v>1Z.61.0180.1.2.2.00.1</v>
          </cell>
          <cell r="D1352" t="str">
            <v>ศีขรภูมิ</v>
          </cell>
          <cell r="E1352">
            <v>2561</v>
          </cell>
          <cell r="F1352" t="str">
            <v>ม.4 บ.สองหนอง, ม. 10 บ.ท่าด่าน ต.เกาะแก้ว อ.สำโรงทาบ จ.สุรินทร์</v>
          </cell>
          <cell r="G1352">
            <v>2574000</v>
          </cell>
          <cell r="H1352">
            <v>70</v>
          </cell>
          <cell r="I1352">
            <v>2</v>
          </cell>
          <cell r="J1352">
            <v>68</v>
          </cell>
        </row>
        <row r="1353">
          <cell r="C1353" t="str">
            <v>1Z.62.0480.1.2.2.00.1</v>
          </cell>
          <cell r="D1353" t="str">
            <v>ศีขรภูมิ</v>
          </cell>
          <cell r="E1353">
            <v>2562</v>
          </cell>
          <cell r="F1353" t="str">
            <v>หมู่ 9 บ้านโพธิ์ศรีธาตุ, หมู่ 2 บ้านตางมาง ตำบลเกาะแก้ว อำเภอสำโรงทาบ จังหวัดสุรินทร์</v>
          </cell>
          <cell r="G1353">
            <v>1518000</v>
          </cell>
          <cell r="H1353">
            <v>60</v>
          </cell>
          <cell r="J1353">
            <v>60</v>
          </cell>
        </row>
        <row r="1354">
          <cell r="C1354" t="str">
            <v>1Z.59.0752.1.2.2.00.1</v>
          </cell>
          <cell r="D1354" t="str">
            <v>สตึก</v>
          </cell>
          <cell r="E1354">
            <v>2559</v>
          </cell>
          <cell r="F1354" t="str">
            <v>ชุมชนหนองบัวเหนือ ม.12 ต.นิคม อ.สตึก จ.บุรีรัมย์</v>
          </cell>
          <cell r="G1354">
            <v>786400</v>
          </cell>
          <cell r="H1354">
            <v>40</v>
          </cell>
          <cell r="I1354">
            <v>20</v>
          </cell>
          <cell r="J1354">
            <v>20</v>
          </cell>
        </row>
        <row r="1355">
          <cell r="C1355" t="str">
            <v>1Z.59.0738.1.2.2.00.1</v>
          </cell>
          <cell r="D1355" t="str">
            <v>สตึก</v>
          </cell>
          <cell r="E1355">
            <v>2559</v>
          </cell>
          <cell r="F1355" t="str">
            <v>ถนน รพช. สตึก - ห้วยราช ต.นิคม อ.สตึก จ.บุรีรัมย์</v>
          </cell>
          <cell r="G1355">
            <v>589800</v>
          </cell>
          <cell r="H1355">
            <v>50</v>
          </cell>
          <cell r="I1355">
            <v>10</v>
          </cell>
          <cell r="J1355">
            <v>40</v>
          </cell>
        </row>
        <row r="1356">
          <cell r="C1356" t="str">
            <v>1Z.59.0737.1.2.2.00.1</v>
          </cell>
          <cell r="D1356" t="str">
            <v>สตึก</v>
          </cell>
          <cell r="E1356">
            <v>2559</v>
          </cell>
          <cell r="F1356" t="str">
            <v>ถนนเลี่ยงเมือง ม.22 ต.นิคม อ.สตึก จ.บุรีรัมย์</v>
          </cell>
          <cell r="G1356">
            <v>589800</v>
          </cell>
          <cell r="H1356">
            <v>50</v>
          </cell>
          <cell r="I1356">
            <v>8</v>
          </cell>
          <cell r="J1356">
            <v>42</v>
          </cell>
        </row>
        <row r="1357">
          <cell r="C1357" t="str">
            <v>1Z.59.0735.1.2.2.00.1</v>
          </cell>
          <cell r="D1357" t="str">
            <v>สตึก</v>
          </cell>
          <cell r="E1357">
            <v>2559</v>
          </cell>
          <cell r="F1357" t="str">
            <v>ถนนอรุณประเสริฐ แยก สนง.ขนส่งจังหวัดบุรีรัมย์ สาขาพุทไธสง ต.มะเฟือง และสี่แยกตาลเดี่ยว ต.พุทไธสง บ้านบุ่งเบา ม.9 ต.บ้านจาน อ.พุทไธสง จ.บุรีรัมย์</v>
          </cell>
          <cell r="G1357">
            <v>3047300</v>
          </cell>
          <cell r="H1357">
            <v>300</v>
          </cell>
          <cell r="I1357">
            <v>39</v>
          </cell>
          <cell r="J1357">
            <v>261</v>
          </cell>
        </row>
        <row r="1358">
          <cell r="C1358" t="str">
            <v>1Z.59.0751.1.2.2.00.1</v>
          </cell>
          <cell r="D1358" t="str">
            <v>สตึก</v>
          </cell>
          <cell r="E1358">
            <v>2559</v>
          </cell>
          <cell r="F1358" t="str">
            <v>บ้านโคกก่อง ม.2 ต.นิคม อ.สตึก จ.บุรีรัมย์</v>
          </cell>
          <cell r="G1358">
            <v>2850700</v>
          </cell>
          <cell r="H1358">
            <v>150</v>
          </cell>
          <cell r="I1358">
            <v>9</v>
          </cell>
          <cell r="J1358">
            <v>141</v>
          </cell>
        </row>
        <row r="1359">
          <cell r="C1359" t="str">
            <v>1Z.59.0747.1.2.2.00.1</v>
          </cell>
          <cell r="D1359" t="str">
            <v>สตึก</v>
          </cell>
          <cell r="E1359">
            <v>2559</v>
          </cell>
          <cell r="F1359" t="str">
            <v>บ้านยางน้ำใส ม.7 ต.สตึก อ.สตึก จ.บุรีรัมย์</v>
          </cell>
          <cell r="G1359">
            <v>884700</v>
          </cell>
          <cell r="H1359">
            <v>50</v>
          </cell>
          <cell r="I1359">
            <v>4</v>
          </cell>
          <cell r="J1359">
            <v>46</v>
          </cell>
        </row>
        <row r="1360">
          <cell r="C1360" t="str">
            <v>1Z.59.0736.1.2.2.00.1</v>
          </cell>
          <cell r="D1360" t="str">
            <v>สตึก</v>
          </cell>
          <cell r="E1360">
            <v>2559</v>
          </cell>
          <cell r="F1360" t="str">
            <v>บ้านหนองบัวเงิน ม.11 ต.สตึก อ.สตึก จ.บุรีรัมย์</v>
          </cell>
          <cell r="G1360">
            <v>2359200</v>
          </cell>
          <cell r="H1360">
            <v>200</v>
          </cell>
          <cell r="I1360">
            <v>3</v>
          </cell>
          <cell r="J1360">
            <v>197</v>
          </cell>
        </row>
        <row r="1361">
          <cell r="C1361" t="str">
            <v>1Z.62.0476.1.2.2.00.1</v>
          </cell>
          <cell r="D1361" t="str">
            <v>สตึก</v>
          </cell>
          <cell r="E1361">
            <v>2562</v>
          </cell>
          <cell r="F1361" t="str">
            <v>หมู่ 3, 10 บ้านศรีษะแรด ตำบลมะเฟือง อำเภอพุทไธสง จังหวัดบุรีรัมย์</v>
          </cell>
          <cell r="G1361">
            <v>643000</v>
          </cell>
          <cell r="H1361">
            <v>40</v>
          </cell>
          <cell r="J1361">
            <v>40</v>
          </cell>
        </row>
        <row r="1362">
          <cell r="C1362" t="str">
            <v>1Z.62.0482.1.2.2.00.1</v>
          </cell>
          <cell r="D1362" t="str">
            <v>สตึก</v>
          </cell>
          <cell r="E1362">
            <v>2562</v>
          </cell>
          <cell r="F1362" t="str">
            <v>หมู่ 9 บ้านโรงเรื่อย ตำบลนิคม อำเภอสตึก จังหวัดบุรีรัมย์</v>
          </cell>
          <cell r="G1362">
            <v>268000</v>
          </cell>
          <cell r="H1362">
            <v>10</v>
          </cell>
          <cell r="J1362">
            <v>10</v>
          </cell>
        </row>
        <row r="1363">
          <cell r="C1363" t="str">
            <v>1Z.59.1415.1.2.2.00.2</v>
          </cell>
          <cell r="D1363" t="str">
            <v>สังขะ</v>
          </cell>
          <cell r="E1363">
            <v>2559</v>
          </cell>
          <cell r="F1363" t="str">
            <v>บ้านสมบูรณ์ หมู่ที่ 4 และบ้านสมบูรณ์เหนือ หมู่ที่ 13 ต.ห้วยใต้ อ.ขุขันธ์ จ.ศรีสะเกษ</v>
          </cell>
          <cell r="G1363">
            <v>2830000</v>
          </cell>
          <cell r="H1363">
            <v>120</v>
          </cell>
          <cell r="I1363">
            <v>26</v>
          </cell>
          <cell r="J1363">
            <v>94</v>
          </cell>
        </row>
        <row r="1364">
          <cell r="C1364" t="str">
            <v>1Z.61.0165.1.2.2.00.1</v>
          </cell>
          <cell r="D1364" t="str">
            <v>สังขะ</v>
          </cell>
          <cell r="E1364">
            <v>2561</v>
          </cell>
          <cell r="F1364" t="str">
            <v>บ้านโคกสมบูรณ์ หมู่ 5 ต.สังขะ อ.สังขะ จ.สุรินทร์</v>
          </cell>
          <cell r="G1364">
            <v>2475000</v>
          </cell>
          <cell r="H1364">
            <v>96</v>
          </cell>
          <cell r="I1364">
            <v>11</v>
          </cell>
          <cell r="J1364">
            <v>85</v>
          </cell>
        </row>
        <row r="1365">
          <cell r="C1365" t="str">
            <v>1Z.62.0497.1.2.2.00.1</v>
          </cell>
          <cell r="D1365" t="str">
            <v>สังขะ</v>
          </cell>
          <cell r="E1365">
            <v>2562</v>
          </cell>
          <cell r="F1365" t="str">
            <v>ค่าวางท่อขยายเขตจำหน่ายน้ำ หมู่ 6, 14, 15, 19 บ้านปราสาทเบง ตำบลกาบเชิง อำเภอกาบเชิง จังหวัดสุรินทร์</v>
          </cell>
          <cell r="G1365">
            <v>13500000</v>
          </cell>
          <cell r="H1365">
            <v>120</v>
          </cell>
          <cell r="J1365">
            <v>120</v>
          </cell>
        </row>
        <row r="1366">
          <cell r="C1366" t="str">
            <v>1Z.62.0492.1.2.2.00.1</v>
          </cell>
          <cell r="D1366" t="str">
            <v>สังขะ</v>
          </cell>
          <cell r="E1366">
            <v>2562</v>
          </cell>
          <cell r="F1366" t="str">
            <v>หมู่ 10 บ้านทุ่งหลวง ตำบลห้วยตึ๊กชู อำเภอภูสิงห์ จังหวัดศรีสะเกษ</v>
          </cell>
          <cell r="G1366">
            <v>3906000</v>
          </cell>
          <cell r="H1366">
            <v>60</v>
          </cell>
          <cell r="J1366">
            <v>60</v>
          </cell>
        </row>
        <row r="1367">
          <cell r="C1367" t="str">
            <v>1Z.62.0485.1.2.2.00.1</v>
          </cell>
          <cell r="D1367" t="str">
            <v>สังขะ</v>
          </cell>
          <cell r="E1367">
            <v>2562</v>
          </cell>
          <cell r="F1367" t="str">
            <v>หมู่ 4 บ้านพราน ตำบลห้วยเหนือ อำเภอขุขันธ์ จังหวัดศรีสะเกษ</v>
          </cell>
          <cell r="G1367">
            <v>1030000</v>
          </cell>
          <cell r="H1367">
            <v>31</v>
          </cell>
          <cell r="J1367">
            <v>31</v>
          </cell>
        </row>
        <row r="1368">
          <cell r="C1368" t="str">
            <v>1Z.62.0486.1.2.2.00.1</v>
          </cell>
          <cell r="D1368" t="str">
            <v>สังขะ</v>
          </cell>
          <cell r="E1368">
            <v>2562</v>
          </cell>
          <cell r="F1368" t="str">
            <v>หมู่ 5 บ้านภูมิโปน ตำบลดม อำเภอสังขะ จังหวัดสุรินทร์</v>
          </cell>
          <cell r="G1368">
            <v>4430000</v>
          </cell>
          <cell r="H1368">
            <v>108</v>
          </cell>
          <cell r="J1368">
            <v>108</v>
          </cell>
        </row>
        <row r="1369">
          <cell r="C1369" t="str">
            <v>1Z.62.0488.1.2.2.00.1</v>
          </cell>
          <cell r="D1369" t="str">
            <v>สังขะ</v>
          </cell>
          <cell r="E1369">
            <v>2562</v>
          </cell>
          <cell r="F1369" t="str">
            <v>หมู่ 7 บ้านโชคชัย ตำบลบ้านชบ อำเภอสังขะ จังหวัดสุรินทร์</v>
          </cell>
          <cell r="G1369">
            <v>547000</v>
          </cell>
          <cell r="H1369">
            <v>10</v>
          </cell>
          <cell r="J1369">
            <v>10</v>
          </cell>
        </row>
        <row r="1370">
          <cell r="C1370" t="str">
            <v>1Z.62.0477.1.2.2.00.1</v>
          </cell>
          <cell r="D1370" t="str">
            <v>สำนักงานใหญ่</v>
          </cell>
          <cell r="E1370">
            <v>2562</v>
          </cell>
          <cell r="F1370" t="str">
            <v>หมู่ 2 บ้านกระสัง, หมู่ 3 บ้านบุ, หมู่ 8 บ้านโคก,หมู่ 9 บ้านโคกหนองหิน ตำบลบุกระสัง อำเภอหนองกี่ จังหวัดบุรีรัมย์</v>
          </cell>
          <cell r="G1370">
            <v>2396000</v>
          </cell>
          <cell r="H1370">
            <v>106</v>
          </cell>
          <cell r="J1370">
            <v>106</v>
          </cell>
        </row>
        <row r="1371">
          <cell r="C1371" t="str">
            <v>1Z.59.1374.1.2.2.00.2</v>
          </cell>
          <cell r="D1371" t="str">
            <v>สุรินทร์</v>
          </cell>
          <cell r="E1371">
            <v>2559</v>
          </cell>
          <cell r="F1371" t="str">
            <v>บ้านโคกบูรณ์ หมู่ 10 ต.สลักได อ.เมือง จ.สุรินทร์</v>
          </cell>
          <cell r="G1371">
            <v>2300000</v>
          </cell>
          <cell r="H1371">
            <v>80</v>
          </cell>
          <cell r="I1371">
            <v>41</v>
          </cell>
          <cell r="J1371">
            <v>39</v>
          </cell>
        </row>
        <row r="1372">
          <cell r="C1372" t="str">
            <v>1Z.59.1368.1.2.2.00.2</v>
          </cell>
          <cell r="D1372" t="str">
            <v>สุรินทร์</v>
          </cell>
          <cell r="E1372">
            <v>2559</v>
          </cell>
          <cell r="F1372" t="str">
            <v>บ้านจะแกโกน หมู่ 5 - บ้านโคกจ๊ะ หมู่ 15 ต.ท่าสว่าง อ.เมือง จ.สุรินทร์</v>
          </cell>
          <cell r="G1372">
            <v>5000000</v>
          </cell>
          <cell r="H1372">
            <v>119</v>
          </cell>
          <cell r="I1372">
            <v>161</v>
          </cell>
          <cell r="J1372">
            <v>-42</v>
          </cell>
          <cell r="K1372" t="str">
            <v>CP</v>
          </cell>
        </row>
        <row r="1373">
          <cell r="C1373" t="str">
            <v>1Z.59.1361.1.2.2.00.2</v>
          </cell>
          <cell r="D1373" t="str">
            <v>สุรินทร์</v>
          </cell>
          <cell r="E1373">
            <v>2559</v>
          </cell>
          <cell r="F1373" t="str">
            <v>บ้านเฉนียง หมู่ 1 และ บ้านทำเนียบ หมู่ 2 ต.เฉนียง อ.เมือง จ.สุรินทร์</v>
          </cell>
          <cell r="G1373">
            <v>2800000</v>
          </cell>
          <cell r="H1373">
            <v>150</v>
          </cell>
          <cell r="I1373">
            <v>152</v>
          </cell>
          <cell r="J1373">
            <v>-2</v>
          </cell>
          <cell r="K1373" t="str">
            <v>CP</v>
          </cell>
        </row>
        <row r="1374">
          <cell r="C1374" t="str">
            <v>1Z.59.1390.1.2.2.00.2</v>
          </cell>
          <cell r="D1374" t="str">
            <v>สุรินทร์</v>
          </cell>
          <cell r="E1374">
            <v>2559</v>
          </cell>
          <cell r="F1374" t="str">
            <v>บ้านโนนกลาง หมู่ 9 และบ้านหนองสิม หมู่ 14 ต.จอมพระ อ.จอมพระ จ.สุรินทร์</v>
          </cell>
          <cell r="G1374">
            <v>2900000</v>
          </cell>
          <cell r="H1374">
            <v>100</v>
          </cell>
          <cell r="I1374">
            <v>114</v>
          </cell>
          <cell r="J1374">
            <v>-14</v>
          </cell>
          <cell r="K1374" t="str">
            <v>CP</v>
          </cell>
        </row>
        <row r="1375">
          <cell r="C1375" t="str">
            <v>1Z.59.1386.1.2.2.00.2</v>
          </cell>
          <cell r="D1375" t="str">
            <v>สุรินทร์</v>
          </cell>
          <cell r="E1375">
            <v>2559</v>
          </cell>
          <cell r="F1375" t="str">
            <v>บ้านระหาร หมู่ 6 ต.เทนมีย์ อ.เมือง จ.สุรินทร์</v>
          </cell>
          <cell r="G1375">
            <v>3700000</v>
          </cell>
          <cell r="H1375">
            <v>110</v>
          </cell>
          <cell r="I1375">
            <v>80</v>
          </cell>
          <cell r="J1375">
            <v>30</v>
          </cell>
        </row>
        <row r="1376">
          <cell r="C1376" t="str">
            <v>1Z.59.1852.1.2.2.00.2</v>
          </cell>
          <cell r="D1376" t="str">
            <v>สุรินทร์</v>
          </cell>
          <cell r="E1376">
            <v>2559</v>
          </cell>
          <cell r="F1376" t="str">
            <v>ม.10 บ้านยางจรม ต.ตรำดม อ.เมือง จ.สุรินทร์</v>
          </cell>
          <cell r="G1376">
            <v>440000</v>
          </cell>
          <cell r="H1376">
            <v>20</v>
          </cell>
          <cell r="I1376">
            <v>5</v>
          </cell>
          <cell r="J1376">
            <v>15</v>
          </cell>
        </row>
        <row r="1377">
          <cell r="C1377" t="str">
            <v>1Z.59.1400.1.2.2.00.2</v>
          </cell>
          <cell r="D1377" t="str">
            <v>สุรินทร์</v>
          </cell>
          <cell r="E1377">
            <v>2559</v>
          </cell>
          <cell r="F1377" t="str">
            <v>ม.2 ต.ลำดวน อ.ลำดวน จ.สุรินทร์</v>
          </cell>
          <cell r="G1377">
            <v>170000</v>
          </cell>
          <cell r="H1377">
            <v>15</v>
          </cell>
          <cell r="I1377">
            <v>1</v>
          </cell>
          <cell r="J1377">
            <v>14</v>
          </cell>
        </row>
        <row r="1378">
          <cell r="C1378" t="str">
            <v>1Z.59.1409.1.2.2.00.2</v>
          </cell>
          <cell r="D1378" t="str">
            <v>สุรินทร์</v>
          </cell>
          <cell r="E1378">
            <v>2559</v>
          </cell>
          <cell r="F1378" t="str">
            <v>ม.6 บ้านอาโพน , ม.1 บ้านแสลงพันธ์ ต.แสลงพันธ์ อ.เมือง จ.สุรินทร์</v>
          </cell>
          <cell r="G1378">
            <v>2790000</v>
          </cell>
          <cell r="H1378">
            <v>100</v>
          </cell>
          <cell r="I1378">
            <v>67</v>
          </cell>
          <cell r="J1378">
            <v>33</v>
          </cell>
        </row>
        <row r="1379">
          <cell r="C1379" t="str">
            <v>1Z.59.1404.1.2.2.00.2</v>
          </cell>
          <cell r="D1379" t="str">
            <v>สุรินทร์</v>
          </cell>
          <cell r="E1379">
            <v>2559</v>
          </cell>
          <cell r="F1379" t="str">
            <v>ม.7 บ้านทนง , ม.1 แสนสิริ - แกใหญ่  ต.แกใหญ่ อ.เมือง จ.สุรินทร์</v>
          </cell>
          <cell r="G1379">
            <v>1810000</v>
          </cell>
          <cell r="H1379">
            <v>81</v>
          </cell>
          <cell r="I1379">
            <v>88</v>
          </cell>
          <cell r="J1379">
            <v>-7</v>
          </cell>
          <cell r="K1379" t="str">
            <v>CP</v>
          </cell>
        </row>
        <row r="1380">
          <cell r="C1380" t="str">
            <v>1Z.60.0956.1.2.2.00.3</v>
          </cell>
          <cell r="D1380" t="str">
            <v>สุรินทร์</v>
          </cell>
          <cell r="E1380">
            <v>2560</v>
          </cell>
          <cell r="F1380" t="str">
            <v>บ้านหนองขอน คุ้มสินไชยน้อย ม.2 ,บ้านโคกสะอาด หมู่ 15 , บ้านปลาเข็ง ม.3   อ.จอมพระ  จ.สุรินทร์</v>
          </cell>
          <cell r="G1380">
            <v>1180000</v>
          </cell>
          <cell r="H1380">
            <v>110</v>
          </cell>
          <cell r="I1380">
            <v>2</v>
          </cell>
          <cell r="J1380">
            <v>108</v>
          </cell>
        </row>
        <row r="1381">
          <cell r="C1381" t="str">
            <v>1Z.61.0409.1.2.2.00.3</v>
          </cell>
          <cell r="D1381" t="str">
            <v>สุรินทร์</v>
          </cell>
          <cell r="E1381">
            <v>2561</v>
          </cell>
          <cell r="F1381" t="str">
            <v>ม.11 บ.ส้มป่อย, ม.21 บ.หนองบัว ต.ท่าสว่าง อ.เมือง จ.สุรินทร์</v>
          </cell>
          <cell r="G1381">
            <v>960000</v>
          </cell>
          <cell r="H1381">
            <v>108</v>
          </cell>
          <cell r="J1381">
            <v>108</v>
          </cell>
        </row>
        <row r="1382">
          <cell r="C1382" t="str">
            <v>1Z.61.0410.1.2.2.00.3</v>
          </cell>
          <cell r="D1382" t="str">
            <v>สุรินทร์</v>
          </cell>
          <cell r="E1382">
            <v>2561</v>
          </cell>
          <cell r="F1382" t="str">
            <v>ม.2 บ.ตราด, ม.9 บ.ลำชี (คุ้มโคกไทยใหญ่), ม.10 บ.ตะเตียว ต.คอโค อ.เมือง จ.สุรินทร์</v>
          </cell>
          <cell r="G1382">
            <v>2184000</v>
          </cell>
          <cell r="H1382">
            <v>95</v>
          </cell>
          <cell r="J1382">
            <v>95</v>
          </cell>
        </row>
        <row r="1383">
          <cell r="C1383" t="str">
            <v>1Z.59.0748.1.2.2.00.1</v>
          </cell>
          <cell r="D1383" t="str">
            <v>อำนาจเจริญ</v>
          </cell>
          <cell r="E1383">
            <v>2559</v>
          </cell>
          <cell r="F1383" t="str">
            <v xml:space="preserve">จากสี่แยกถนนอุดมฤกษ์ - แยกเข้าหมู่บ้านเอื้ออาทร (ถนนเลี่ยงเมือง) ต.บุ่ง อ.เมือง จ.อำนาจเจริญ </v>
          </cell>
          <cell r="G1383">
            <v>2260900</v>
          </cell>
          <cell r="H1383">
            <v>100</v>
          </cell>
          <cell r="I1383">
            <v>9</v>
          </cell>
          <cell r="J1383">
            <v>91</v>
          </cell>
        </row>
        <row r="1384">
          <cell r="C1384" t="str">
            <v>1Z.59.1385.1.2.2.00.2</v>
          </cell>
          <cell r="D1384" t="str">
            <v>อำนาจเจริญ</v>
          </cell>
          <cell r="E1384">
            <v>2559</v>
          </cell>
          <cell r="F1384" t="str">
            <v>ซอยเทศบาล 6, ชุมชนบ้านโพธิ์ไทร ม.1, ม.9 และ บ้านโพธิ์ศรี ม.2 ต.โพธิ์ไทร อ.ป่าติ้ว จ.ยโสธร</v>
          </cell>
          <cell r="G1384">
            <v>3800000</v>
          </cell>
          <cell r="H1384">
            <v>335</v>
          </cell>
          <cell r="I1384">
            <v>14</v>
          </cell>
          <cell r="J1384">
            <v>321</v>
          </cell>
        </row>
        <row r="1385">
          <cell r="C1385" t="str">
            <v>1Z.59.1382.1.2.2.00.2</v>
          </cell>
          <cell r="D1385" t="str">
            <v>อำนาจเจริญ</v>
          </cell>
          <cell r="E1385">
            <v>2559</v>
          </cell>
          <cell r="F1385" t="str">
            <v>บ้านโนนจาน และชุมชนลาดคำ หมู่ 18 ต.บุ่ง อ.เมือง จ.อำนาจเจริญ</v>
          </cell>
          <cell r="G1385">
            <v>1100000</v>
          </cell>
          <cell r="H1385">
            <v>85</v>
          </cell>
          <cell r="I1385">
            <v>12</v>
          </cell>
          <cell r="J1385">
            <v>73</v>
          </cell>
        </row>
        <row r="1386">
          <cell r="C1386" t="str">
            <v>1Z.59.0744.1.2.2.00.1</v>
          </cell>
          <cell r="D1386" t="str">
            <v>อำนาจเจริญ</v>
          </cell>
          <cell r="E1386">
            <v>2559</v>
          </cell>
          <cell r="F1386" t="str">
            <v>บ้านม่วงสวาสดิ์ ต.พนา อ.พนา จ.อำนาจเจริญ</v>
          </cell>
          <cell r="G1386">
            <v>2555800</v>
          </cell>
          <cell r="H1386">
            <v>160</v>
          </cell>
          <cell r="I1386">
            <v>0</v>
          </cell>
          <cell r="J1386">
            <v>160</v>
          </cell>
        </row>
        <row r="1387">
          <cell r="C1387" t="str">
            <v>1Z.59.1371.1.2.2.00.2</v>
          </cell>
          <cell r="D1387" t="str">
            <v>อำนาจเจริญ</v>
          </cell>
          <cell r="E1387">
            <v>2559</v>
          </cell>
          <cell r="F1387" t="str">
            <v>บ้านห้วยไร่ จากแยกถนนอรุณประเสริฐ-บ้านห้วยไร่ ต.ห้วยไร่ อ.เมือง จ.อำนาจเจริญ</v>
          </cell>
          <cell r="G1387">
            <v>2200000</v>
          </cell>
          <cell r="H1387">
            <v>240</v>
          </cell>
          <cell r="I1387">
            <v>26</v>
          </cell>
          <cell r="J1387">
            <v>214</v>
          </cell>
        </row>
        <row r="1388">
          <cell r="C1388" t="str">
            <v>1Z.60.0049.1.2.2.00.1</v>
          </cell>
          <cell r="D1388" t="str">
            <v>อำนาจเจริญ</v>
          </cell>
          <cell r="E1388">
            <v>2560</v>
          </cell>
          <cell r="F1388" t="str">
            <v>ถนนสายชุมชนบ้านลาดคำ - ถนนเลียบคลองชลประทาน หมู่ 18 ตำบลบุ่ง อำเภอเมือง จังหวัดอำนาจเจริญ</v>
          </cell>
          <cell r="G1388">
            <v>770000</v>
          </cell>
          <cell r="H1388">
            <v>30</v>
          </cell>
          <cell r="I1388">
            <v>1</v>
          </cell>
          <cell r="J1388">
            <v>29</v>
          </cell>
        </row>
        <row r="1389">
          <cell r="C1389" t="str">
            <v>1Z.60.0052.1.2.2.00.1</v>
          </cell>
          <cell r="D1389" t="str">
            <v>อำนาจเจริญ</v>
          </cell>
          <cell r="E1389">
            <v>2560</v>
          </cell>
          <cell r="F1389" t="str">
            <v>ถนนอรุณประเสริฐ - ชุมชนวัดบูรพาป่าติ้ว หมู่ 4 ตำบลโพธิ์ไทร อำเภอป่าติ้ว จังหวัดยโสธร</v>
          </cell>
          <cell r="G1389">
            <v>590000</v>
          </cell>
          <cell r="H1389">
            <v>25</v>
          </cell>
          <cell r="I1389">
            <v>1</v>
          </cell>
          <cell r="J1389">
            <v>24</v>
          </cell>
        </row>
        <row r="1390">
          <cell r="C1390" t="str">
            <v>1Z.59.1412.1.2.2.00.2</v>
          </cell>
          <cell r="D1390" t="str">
            <v>อุบลราชธานี</v>
          </cell>
          <cell r="E1390">
            <v>2559</v>
          </cell>
          <cell r="F1390" t="str">
            <v>ชุมชนเบญจะมะ 1 ต.แจระแม อ.เมือง จ.อุบลราชธานี</v>
          </cell>
          <cell r="G1390">
            <v>680000</v>
          </cell>
          <cell r="H1390">
            <v>30</v>
          </cell>
          <cell r="I1390">
            <v>5</v>
          </cell>
          <cell r="J1390">
            <v>25</v>
          </cell>
        </row>
        <row r="1391">
          <cell r="C1391" t="str">
            <v>1Z.59.1421.1.2.2.00.2</v>
          </cell>
          <cell r="D1391" t="str">
            <v>อุบลราชธานี</v>
          </cell>
          <cell r="E1391">
            <v>2559</v>
          </cell>
          <cell r="F1391" t="str">
            <v>ซอยคำเจริญ 12 ม.1 , ซอยข้างหอพักทรรศนีย์ ม.3 ,ซอยแสงอรุณ ม.2  ,ซอยเทพมงคล 1,ซอยเปี่ยมสุข ม.9 , ซอย 5,6 ม.13 , ซอยร่วมพัฒนา 12,16 ม.15 , ซอยนิลดาเจริญ ม.20 ต.แสนสุข อ.วารินชำราบ จ.อุบลราชธานี</v>
          </cell>
          <cell r="G1391">
            <v>2190000</v>
          </cell>
          <cell r="H1391">
            <v>58</v>
          </cell>
          <cell r="I1391">
            <v>50</v>
          </cell>
          <cell r="J1391">
            <v>8</v>
          </cell>
        </row>
        <row r="1392">
          <cell r="C1392" t="str">
            <v>1Z.59.1406.1.2.2.00.2</v>
          </cell>
          <cell r="D1392" t="str">
            <v>อุบลราชธานี</v>
          </cell>
          <cell r="E1392">
            <v>2559</v>
          </cell>
          <cell r="F1392" t="str">
            <v>ซอยเยื้องหมู่บ้านอารียาการ์เด้น ม.6 , ซอยตรงข้ามหมู่บ้านปิ่นดาว 4 ม.10 , หมู่บ้านคำเรือนแก้ว ม.10 ต.ขามใหญ่ อ.เมือง จ.อุบลราชธานี</v>
          </cell>
          <cell r="G1392">
            <v>530000</v>
          </cell>
          <cell r="H1392">
            <v>30</v>
          </cell>
          <cell r="I1392">
            <v>9</v>
          </cell>
          <cell r="J1392">
            <v>21</v>
          </cell>
        </row>
        <row r="1393">
          <cell r="C1393" t="str">
            <v>1Z.59.1410.1.2.2.00.2</v>
          </cell>
          <cell r="D1393" t="str">
            <v>อุบลราชธานี</v>
          </cell>
          <cell r="E1393">
            <v>2559</v>
          </cell>
          <cell r="F1393" t="str">
            <v>ซอยเหรียญทอง 5,6,7 และ 9 ม.6 ต.โนนผึ้ง  อ.วารินชำราบ จ.อุบลราชธานี</v>
          </cell>
          <cell r="G1393">
            <v>430000</v>
          </cell>
          <cell r="H1393">
            <v>20</v>
          </cell>
          <cell r="I1393">
            <v>14</v>
          </cell>
          <cell r="J1393">
            <v>6</v>
          </cell>
        </row>
        <row r="1394">
          <cell r="C1394" t="str">
            <v>1Z.59.1372.1.2.2.00.2</v>
          </cell>
          <cell r="D1394" t="str">
            <v>อุบลราชธานี</v>
          </cell>
          <cell r="E1394">
            <v>2559</v>
          </cell>
          <cell r="F1394" t="str">
            <v>ต.วารินชำราบ, ต.หนองกินเพล, ต.โนนผึ้ง และต.คำน้ำแซบ อ.วารินชำราบ จ.อุบลราชธานี</v>
          </cell>
          <cell r="G1394">
            <v>2200000</v>
          </cell>
          <cell r="H1394">
            <v>97</v>
          </cell>
          <cell r="I1394">
            <v>89</v>
          </cell>
          <cell r="J1394">
            <v>8</v>
          </cell>
        </row>
        <row r="1395">
          <cell r="C1395" t="str">
            <v>1Z.59.1380.1.2.2.00.2</v>
          </cell>
          <cell r="D1395" t="str">
            <v>อุบลราชธานี</v>
          </cell>
          <cell r="E1395">
            <v>2559</v>
          </cell>
          <cell r="F1395" t="str">
            <v>บ้านก่อนอก หมู่ 8 ต.แสนสุข และบ้านโนนสมบูรณ์ หมู่ 10 ต.ธาตุ อ.วารินชำราบ จ.อุบลราชธานี</v>
          </cell>
          <cell r="G1395">
            <v>2000000</v>
          </cell>
          <cell r="H1395">
            <v>76</v>
          </cell>
          <cell r="I1395">
            <v>10</v>
          </cell>
          <cell r="J1395">
            <v>66</v>
          </cell>
        </row>
        <row r="1396">
          <cell r="C1396" t="str">
            <v>1Z.59.1391.1.2.2.00.2</v>
          </cell>
          <cell r="D1396" t="str">
            <v>อุบลราชธานี</v>
          </cell>
          <cell r="E1396">
            <v>2559</v>
          </cell>
          <cell r="F1396" t="str">
            <v>บ้านค้อ หมู่ 1 และ บ้านกุดลาด หมู่ 9 ต.กุดลาด อ.เมือง จ.อุบลราชธานี</v>
          </cell>
          <cell r="G1396">
            <v>1000000</v>
          </cell>
          <cell r="H1396">
            <v>35</v>
          </cell>
          <cell r="I1396">
            <v>5</v>
          </cell>
          <cell r="J1396">
            <v>30</v>
          </cell>
        </row>
        <row r="1397">
          <cell r="C1397" t="str">
            <v>1Z.59.1401.1.2.2.00.2</v>
          </cell>
          <cell r="D1397" t="str">
            <v>อุบลราชธานี</v>
          </cell>
          <cell r="E1397">
            <v>2559</v>
          </cell>
          <cell r="F1397" t="str">
            <v>บ้านตำแย ม.1 ต.ไร่น้อย อ.เมือง จ.อุบลราชธานี</v>
          </cell>
          <cell r="G1397">
            <v>260000</v>
          </cell>
          <cell r="H1397">
            <v>35</v>
          </cell>
          <cell r="I1397">
            <v>5</v>
          </cell>
          <cell r="J1397">
            <v>30</v>
          </cell>
        </row>
        <row r="1398">
          <cell r="C1398" t="str">
            <v>1Z.59.1379.1.2.2.00.2</v>
          </cell>
          <cell r="D1398" t="str">
            <v>อุบลราชธานี</v>
          </cell>
          <cell r="E1398">
            <v>2559</v>
          </cell>
          <cell r="F1398" t="str">
            <v>บ้านทัพไท หมู่ 7 ต.แจระแม อ.เมือง จ.อุบลราชธานี</v>
          </cell>
          <cell r="G1398">
            <v>4000000</v>
          </cell>
          <cell r="H1398">
            <v>500</v>
          </cell>
          <cell r="I1398">
            <v>12</v>
          </cell>
          <cell r="J1398">
            <v>488</v>
          </cell>
        </row>
        <row r="1399">
          <cell r="C1399" t="str">
            <v>1Z.59.1384.1.2.2.00.2</v>
          </cell>
          <cell r="D1399" t="str">
            <v>อุบลราชธานี</v>
          </cell>
          <cell r="E1399">
            <v>2559</v>
          </cell>
          <cell r="F1399" t="str">
            <v xml:space="preserve">บ้านทุ่งขุนน้อย หมู่ 5 และบ้านทุ่งหว้า หมู่ 9 ต.แจระแม อ.เมือง จ.อุบลราชธานี </v>
          </cell>
          <cell r="G1399">
            <v>1600000</v>
          </cell>
          <cell r="H1399">
            <v>58</v>
          </cell>
          <cell r="I1399">
            <v>24</v>
          </cell>
          <cell r="J1399">
            <v>34</v>
          </cell>
        </row>
        <row r="1400">
          <cell r="C1400" t="str">
            <v>1Z.59.1362.1.2.2.00.2</v>
          </cell>
          <cell r="D1400" t="str">
            <v>อุบลราชธานี</v>
          </cell>
          <cell r="E1400">
            <v>2559</v>
          </cell>
          <cell r="F1400" t="str">
            <v>บ้านทุ่งสว่าง หมู่ 14 ต.ไร่น้อย และบ้านดอนแค หมู่ 20 ต.ขามใหญ่ อ.เมือง จ.อุบลราชธานี</v>
          </cell>
          <cell r="G1400">
            <v>2100000</v>
          </cell>
          <cell r="H1400">
            <v>120</v>
          </cell>
          <cell r="I1400">
            <v>6</v>
          </cell>
          <cell r="J1400">
            <v>114</v>
          </cell>
        </row>
        <row r="1401">
          <cell r="C1401" t="str">
            <v>1Z.59.1414.1.2.2.00.2</v>
          </cell>
          <cell r="D1401" t="str">
            <v>อุบลราชธานี</v>
          </cell>
          <cell r="E1401">
            <v>2559</v>
          </cell>
          <cell r="F1401" t="str">
            <v>บ้านโนนสมบูรณ์ หมู่ 10 ต.ธาตุ อ.วารินชำราบ จ.อุบลราชธานี</v>
          </cell>
          <cell r="G1401">
            <v>400000</v>
          </cell>
          <cell r="H1401">
            <v>13</v>
          </cell>
          <cell r="I1401">
            <v>2</v>
          </cell>
          <cell r="J1401">
            <v>11</v>
          </cell>
        </row>
        <row r="1402">
          <cell r="C1402" t="str">
            <v>1Z.59.1366.1.2.2.00.2</v>
          </cell>
          <cell r="D1402" t="str">
            <v>อุบลราชธานี</v>
          </cell>
          <cell r="E1402">
            <v>2559</v>
          </cell>
          <cell r="F1402" t="str">
            <v>บ้านผาแก้วใหญ่ หมู่ 5 และบ้านโพธิ์ทอง หมู่ 8 ต.กุดลาด อ.เมือง จ.อุบลราชธานี</v>
          </cell>
          <cell r="G1402">
            <v>1575000</v>
          </cell>
          <cell r="H1402">
            <v>80</v>
          </cell>
          <cell r="I1402">
            <v>8</v>
          </cell>
          <cell r="J1402">
            <v>72</v>
          </cell>
        </row>
        <row r="1403">
          <cell r="C1403" t="str">
            <v>1Z.59.1416.1.2.2.00.2</v>
          </cell>
          <cell r="D1403" t="str">
            <v>อุบลราชธานี</v>
          </cell>
          <cell r="E1403">
            <v>2559</v>
          </cell>
          <cell r="F1403" t="str">
            <v>ม.20 ต.ขามใหญ่ อ.เมือง จ.อุบลราชธานี</v>
          </cell>
          <cell r="G1403">
            <v>500000</v>
          </cell>
          <cell r="H1403">
            <v>15</v>
          </cell>
          <cell r="I1403">
            <v>29</v>
          </cell>
          <cell r="J1403">
            <v>-14</v>
          </cell>
          <cell r="K1403" t="str">
            <v>CP</v>
          </cell>
        </row>
        <row r="1404">
          <cell r="C1404" t="str">
            <v>1Z.60.1070.1.2.2.00.3</v>
          </cell>
          <cell r="D1404" t="str">
            <v>อุบลราชธานี</v>
          </cell>
          <cell r="E1404">
            <v>2560</v>
          </cell>
          <cell r="F1404" t="str">
            <v>บ้านนาคำ หมู่ 4  ต.กุดลาด อ.เมือง จ.อุบลราชธานี</v>
          </cell>
          <cell r="G1404">
            <v>620000</v>
          </cell>
          <cell r="H1404">
            <v>38</v>
          </cell>
          <cell r="I1404">
            <v>8</v>
          </cell>
          <cell r="J1404">
            <v>30</v>
          </cell>
        </row>
        <row r="1405">
          <cell r="C1405" t="str">
            <v>1Z.60.1072.1.2.2.00.3</v>
          </cell>
          <cell r="D1405" t="str">
            <v>อุบลราชธานี</v>
          </cell>
          <cell r="E1405">
            <v>2560</v>
          </cell>
          <cell r="F1405" t="str">
            <v>บ้านแมด หมู่ 5 ต.เมืองศรีไค อ.วารินชำราบ จ.อุบลราชธานี</v>
          </cell>
          <cell r="G1405">
            <v>200000</v>
          </cell>
          <cell r="H1405">
            <v>13</v>
          </cell>
          <cell r="I1405">
            <v>3</v>
          </cell>
          <cell r="J1405">
            <v>10</v>
          </cell>
        </row>
        <row r="1406">
          <cell r="C1406" t="str">
            <v>1Z.61.0179.1.2.2.00.1</v>
          </cell>
          <cell r="D1406" t="str">
            <v>อุบลราชธานี</v>
          </cell>
          <cell r="E1406">
            <v>2561</v>
          </cell>
          <cell r="F1406" t="str">
            <v>ซอยเชื่อม บ.โนนสมบูรณ์ ม.10 - บ.ดวงเจริญ ม.11 ต.ธาตุ อ.วารินชำราบ จ.อุบลราชธานี</v>
          </cell>
          <cell r="G1406">
            <v>297000</v>
          </cell>
          <cell r="H1406">
            <v>5</v>
          </cell>
          <cell r="I1406">
            <v>0</v>
          </cell>
          <cell r="J1406">
            <v>5</v>
          </cell>
        </row>
        <row r="1407">
          <cell r="C1407" t="str">
            <v>1Z.61.0178.1.2.2.00.1</v>
          </cell>
          <cell r="D1407" t="str">
            <v>อุบลราชธานี</v>
          </cell>
          <cell r="E1407">
            <v>2561</v>
          </cell>
          <cell r="F1407" t="str">
            <v>ซอยด้านหลังวัดป่าบ้านศรีไค ม. 2 ต.เมืองศรีไค อ.วารินชำราบ จ.อุบลราชธานี</v>
          </cell>
          <cell r="G1407">
            <v>1158300</v>
          </cell>
          <cell r="H1407">
            <v>20</v>
          </cell>
          <cell r="I1407">
            <v>4</v>
          </cell>
          <cell r="J1407">
            <v>16</v>
          </cell>
        </row>
        <row r="1408">
          <cell r="C1408" t="str">
            <v>1Z.61.0184.1.2.2.00.1</v>
          </cell>
          <cell r="D1408" t="str">
            <v>อุบลราชธานี</v>
          </cell>
          <cell r="E1408">
            <v>2561</v>
          </cell>
          <cell r="F1408" t="str">
            <v>บ.สนามชัย ม. 6 ต.โพธิ์ไทร อ.พิบูลมังสาหาร จ.อุบลราชธานี</v>
          </cell>
          <cell r="G1408">
            <v>1158300</v>
          </cell>
          <cell r="H1408">
            <v>24</v>
          </cell>
          <cell r="I1408">
            <v>0</v>
          </cell>
          <cell r="J1408">
            <v>24</v>
          </cell>
        </row>
        <row r="1409">
          <cell r="C1409" t="str">
            <v>1Z.62.0489.1.2.2.00.1</v>
          </cell>
          <cell r="D1409" t="str">
            <v>อุบลราชธานี</v>
          </cell>
          <cell r="E1409">
            <v>2562</v>
          </cell>
          <cell r="F1409" t="str">
            <v>หมู่ 2 บ้านหวาง และหมู่ 12 บ้านหวางออก ตำบลคูเมือง อำเภอวารินชำราบ จังหวัดอุบลราชธานี</v>
          </cell>
          <cell r="G1409">
            <v>2500000</v>
          </cell>
          <cell r="H1409">
            <v>36</v>
          </cell>
          <cell r="J1409">
            <v>36</v>
          </cell>
        </row>
        <row r="1410">
          <cell r="C1410" t="str">
            <v>1Z.60.0383.1.2.2.00.</v>
          </cell>
          <cell r="D1410" t="str">
            <v>เกาะคา</v>
          </cell>
          <cell r="E1410">
            <v>2560</v>
          </cell>
          <cell r="F1410" t="str">
            <v>บ้านเข้าซ้อน ม.1 ต.ไหล่หิน อ.เกาะคา จ.ลำปาง</v>
          </cell>
          <cell r="G1410">
            <v>1287000</v>
          </cell>
          <cell r="H1410">
            <v>45</v>
          </cell>
          <cell r="I1410">
            <v>15</v>
          </cell>
          <cell r="J1410">
            <v>30</v>
          </cell>
        </row>
        <row r="1411">
          <cell r="C1411" t="str">
            <v>1Z.60.0389.1.2.2.00.</v>
          </cell>
          <cell r="D1411" t="str">
            <v>เกาะคา</v>
          </cell>
          <cell r="E1411">
            <v>2560</v>
          </cell>
          <cell r="F1411" t="str">
            <v>บ้านนางแตน ม.1 ต.ท่าผา อ.เกาะคา จ.ลำปาง</v>
          </cell>
          <cell r="G1411">
            <v>1394000</v>
          </cell>
          <cell r="H1411">
            <v>35</v>
          </cell>
          <cell r="I1411">
            <v>19</v>
          </cell>
          <cell r="J1411">
            <v>16</v>
          </cell>
        </row>
        <row r="1412">
          <cell r="C1412" t="str">
            <v>1Z.61.0037.1.2.2.00.1</v>
          </cell>
          <cell r="D1412" t="str">
            <v>เกาะคา</v>
          </cell>
          <cell r="E1412">
            <v>2561</v>
          </cell>
          <cell r="F1412" t="str">
            <v>บ้านเข้าซ้อน ม.1 ต.ไหล่หิน อ.เกาะคา จ.ลำปาง</v>
          </cell>
          <cell r="G1412">
            <v>1274100</v>
          </cell>
          <cell r="H1412">
            <v>45</v>
          </cell>
          <cell r="I1412">
            <v>0</v>
          </cell>
          <cell r="J1412">
            <v>45</v>
          </cell>
        </row>
        <row r="1413">
          <cell r="C1413" t="str">
            <v>1Z.61.0518.1.2.2.00.3</v>
          </cell>
          <cell r="D1413" t="str">
            <v>เกาะคา</v>
          </cell>
          <cell r="E1413">
            <v>2561</v>
          </cell>
          <cell r="F1413" t="str">
            <v>บ้านสองแควใต้ ม.2 (ด้านขวาทาง) ต.นาแก้ว อ.เกาะคา จ.ลำปาง</v>
          </cell>
          <cell r="G1413">
            <v>1809000</v>
          </cell>
          <cell r="H1413">
            <v>180</v>
          </cell>
          <cell r="J1413">
            <v>180</v>
          </cell>
        </row>
        <row r="1414">
          <cell r="C1414" t="str">
            <v>1Z.59.0896.1.2.2.00.2</v>
          </cell>
          <cell r="D1414" t="str">
            <v>จอมทอง</v>
          </cell>
          <cell r="E1414">
            <v>2559</v>
          </cell>
          <cell r="F1414" t="str">
            <v>ถ.เชียงใหม่-ฮอด ต.ข่วงเปา อ.จอมทอง จ.เชียงใหม่ แก้ไขเป็น ถ.เชียงใหม่-ฮอด ต.สบเตี๊ยะ อ.จอมทอง จ.เชียงใหม่</v>
          </cell>
          <cell r="G1414">
            <v>2000000</v>
          </cell>
          <cell r="H1414">
            <v>100</v>
          </cell>
          <cell r="I1414">
            <v>1</v>
          </cell>
          <cell r="J1414">
            <v>99</v>
          </cell>
        </row>
        <row r="1415">
          <cell r="C1415" t="str">
            <v>1Z.59.0931.1.2.2.00.2</v>
          </cell>
          <cell r="D1415" t="str">
            <v>จอมทอง</v>
          </cell>
          <cell r="E1415">
            <v>2559</v>
          </cell>
          <cell r="F1415" t="str">
            <v>บ้านห้วยน้ำดิบ หมู่ 12 , หมู่ 13 ต.ข่วงเปา อ.จอมทอง</v>
          </cell>
          <cell r="G1415">
            <v>1600000</v>
          </cell>
          <cell r="H1415">
            <v>250</v>
          </cell>
          <cell r="I1415">
            <v>2</v>
          </cell>
          <cell r="J1415">
            <v>248</v>
          </cell>
        </row>
        <row r="1416">
          <cell r="C1416" t="str">
            <v>1Z.59.0964.1.2.2.00.2</v>
          </cell>
          <cell r="D1416" t="str">
            <v>จอมทอง</v>
          </cell>
          <cell r="E1416">
            <v>2559</v>
          </cell>
          <cell r="F1416" t="str">
            <v>บ้านใหม่สันตึง หมู่ 8 ต.ข่วงเปา อ.จอมทอง จ.เชียงใหม่</v>
          </cell>
          <cell r="G1416">
            <v>1600000</v>
          </cell>
          <cell r="H1416">
            <v>150</v>
          </cell>
          <cell r="I1416">
            <v>23</v>
          </cell>
          <cell r="J1416">
            <v>127</v>
          </cell>
        </row>
        <row r="1417">
          <cell r="C1417" t="str">
            <v>1Z.59.0612.1.2.2.00.1</v>
          </cell>
          <cell r="D1417" t="str">
            <v>จอมทอง</v>
          </cell>
          <cell r="E1417">
            <v>2559</v>
          </cell>
          <cell r="F1417" t="str">
            <v>ม.14 เข้าซอยป่าช้าสันย่าแบน ต.ข่วงเปา อ.จอมทอง จ.เชียงใหม่</v>
          </cell>
          <cell r="G1417">
            <v>688100</v>
          </cell>
          <cell r="H1417">
            <v>20</v>
          </cell>
          <cell r="I1417">
            <v>9</v>
          </cell>
          <cell r="J1417">
            <v>11</v>
          </cell>
        </row>
        <row r="1418">
          <cell r="C1418" t="str">
            <v>1Z.59.0597.1.2.2.00.1</v>
          </cell>
          <cell r="D1418" t="str">
            <v>จอมทอง</v>
          </cell>
          <cell r="E1418">
            <v>2559</v>
          </cell>
          <cell r="F1418" t="str">
            <v>ม.15 บ้านวัดล้านนาญานสังวราราม ต.ข่วงเปา อ.จอมทอง จ.เชียงใหม่</v>
          </cell>
          <cell r="G1418">
            <v>491500</v>
          </cell>
          <cell r="H1418">
            <v>20</v>
          </cell>
          <cell r="I1418">
            <v>8</v>
          </cell>
          <cell r="J1418">
            <v>12</v>
          </cell>
        </row>
        <row r="1419">
          <cell r="C1419" t="str">
            <v>1Z.59.0614.1.2.2.00.1</v>
          </cell>
          <cell r="D1419" t="str">
            <v>จอมทอง</v>
          </cell>
          <cell r="E1419">
            <v>2559</v>
          </cell>
          <cell r="F1419" t="str">
            <v>ม.15 บ้านห้วยตองสัก ต.ข่วงเปา อ.จอมทอง จ.เชียงใหม่</v>
          </cell>
          <cell r="G1419">
            <v>884700</v>
          </cell>
          <cell r="H1419">
            <v>20</v>
          </cell>
          <cell r="I1419">
            <v>15</v>
          </cell>
          <cell r="J1419">
            <v>5</v>
          </cell>
        </row>
        <row r="1420">
          <cell r="C1420" t="str">
            <v>1Z.59.0610.1.2.2.00.1</v>
          </cell>
          <cell r="D1420" t="str">
            <v>จอมทอง</v>
          </cell>
          <cell r="E1420">
            <v>2559</v>
          </cell>
          <cell r="F1420" t="str">
            <v>ม.4 (ทุ่งเหล่า) ต.บ้านหลวง อ.จอมทอง จ.เชียงใหม่</v>
          </cell>
          <cell r="G1420">
            <v>589800</v>
          </cell>
          <cell r="H1420">
            <v>20</v>
          </cell>
          <cell r="I1420">
            <v>16</v>
          </cell>
          <cell r="J1420">
            <v>4</v>
          </cell>
        </row>
        <row r="1421">
          <cell r="C1421" t="str">
            <v>1Z.59.0609.1.2.2.00.1</v>
          </cell>
          <cell r="D1421" t="str">
            <v>จอมทอง</v>
          </cell>
          <cell r="E1421">
            <v>2559</v>
          </cell>
          <cell r="F1421" t="str">
            <v>หมู่บ้านป่าปู่-บ้านดอยน้อย ต.ดอยแก้ว อ.จอมทอง จ.เชียงใหม่</v>
          </cell>
          <cell r="G1421">
            <v>589800</v>
          </cell>
          <cell r="H1421">
            <v>20</v>
          </cell>
          <cell r="I1421">
            <v>7</v>
          </cell>
          <cell r="J1421">
            <v>13</v>
          </cell>
        </row>
        <row r="1422">
          <cell r="C1422" t="str">
            <v>1Z.61.0033.1.2.2.00.1</v>
          </cell>
          <cell r="D1422" t="str">
            <v>จอมทอง</v>
          </cell>
          <cell r="E1422">
            <v>2561</v>
          </cell>
          <cell r="F1422" t="str">
            <v>บ้านแม่กลางลุ่ม (ซอยป่าพลู) ม.4 ต.บ้านหลวง อ.จอมทอง จ.เชียงใหม่</v>
          </cell>
          <cell r="G1422">
            <v>326700</v>
          </cell>
          <cell r="H1422">
            <v>16</v>
          </cell>
          <cell r="I1422">
            <v>0</v>
          </cell>
          <cell r="J1422">
            <v>16</v>
          </cell>
        </row>
        <row r="1423">
          <cell r="C1423" t="str">
            <v>1Z.61.0030.1.2.2.00.1</v>
          </cell>
          <cell r="D1423" t="str">
            <v>จอมทอง</v>
          </cell>
          <cell r="E1423">
            <v>2561</v>
          </cell>
          <cell r="F1423" t="str">
            <v>บ้านสบเตี๊ยะ หมู่ 1 และหมู่ 2 ต.สบเตี๊ยะ อ.จอมทอง จ.เชียงใหม่</v>
          </cell>
          <cell r="G1423">
            <v>3960000</v>
          </cell>
          <cell r="H1423">
            <v>200</v>
          </cell>
          <cell r="I1423">
            <v>0</v>
          </cell>
          <cell r="J1423">
            <v>200</v>
          </cell>
        </row>
        <row r="1424">
          <cell r="C1424" t="str">
            <v>1Z.61.0046.1.2.2.00.1</v>
          </cell>
          <cell r="D1424" t="str">
            <v>จอมทอง</v>
          </cell>
          <cell r="E1424">
            <v>2561</v>
          </cell>
          <cell r="F1424" t="str">
            <v>บ้านใหม่สามัคคีและบ้านวังดิน ต.ข่วงเปา อ.จอมทอง จ.เชียงใหม่</v>
          </cell>
          <cell r="G1424">
            <v>3960000</v>
          </cell>
          <cell r="H1424">
            <v>165</v>
          </cell>
          <cell r="I1424">
            <v>1</v>
          </cell>
          <cell r="J1424">
            <v>164</v>
          </cell>
        </row>
        <row r="1425">
          <cell r="C1425" t="str">
            <v>1Z.59.0984.1.2.2.00.2</v>
          </cell>
          <cell r="D1425" t="str">
            <v>จุน</v>
          </cell>
          <cell r="E1425">
            <v>2559</v>
          </cell>
          <cell r="F1425" t="str">
            <v>ชุมชนบ้านขุนยม-บ้านนาบอน อ.ปง จ.พะเยา</v>
          </cell>
          <cell r="G1425">
            <v>1245000</v>
          </cell>
          <cell r="H1425">
            <v>120</v>
          </cell>
          <cell r="I1425">
            <v>62</v>
          </cell>
          <cell r="J1425">
            <v>58</v>
          </cell>
        </row>
        <row r="1426">
          <cell r="C1426" t="str">
            <v>1Z.59.1025.1.2.2.00.2</v>
          </cell>
          <cell r="D1426" t="str">
            <v>จุน</v>
          </cell>
          <cell r="E1426">
            <v>2559</v>
          </cell>
          <cell r="F1426" t="str">
            <v>ชุมชนบ้านหมุ้น อ.ปง จ.พะเยา</v>
          </cell>
          <cell r="G1426">
            <v>1660000</v>
          </cell>
          <cell r="H1426">
            <v>100</v>
          </cell>
          <cell r="I1426">
            <v>69</v>
          </cell>
          <cell r="J1426">
            <v>31</v>
          </cell>
        </row>
        <row r="1427">
          <cell r="C1427" t="str">
            <v>1Z.59.1009.1.2.2.00.2</v>
          </cell>
          <cell r="D1427" t="str">
            <v>จุน</v>
          </cell>
          <cell r="E1427">
            <v>2559</v>
          </cell>
          <cell r="F1427" t="str">
            <v>เชียงคำแกรนด์เซนเตอร์ ต.เชียงบาน อ.เชียงคำ จ.พะเยา</v>
          </cell>
          <cell r="G1427">
            <v>1577000</v>
          </cell>
          <cell r="H1427">
            <v>100</v>
          </cell>
          <cell r="I1427">
            <v>9</v>
          </cell>
          <cell r="J1427">
            <v>91</v>
          </cell>
        </row>
        <row r="1428">
          <cell r="C1428" t="str">
            <v>1Z.61.0060.1.2.2.00.1</v>
          </cell>
          <cell r="D1428" t="str">
            <v>จุน</v>
          </cell>
          <cell r="E1428">
            <v>2561</v>
          </cell>
          <cell r="F1428" t="str">
            <v>ชุมชนบ้านหนุน ต.ปง อ.ปง จ.พะเยา</v>
          </cell>
          <cell r="G1428">
            <v>742500</v>
          </cell>
          <cell r="H1428">
            <v>30</v>
          </cell>
          <cell r="J1428">
            <v>30</v>
          </cell>
        </row>
        <row r="1429">
          <cell r="C1429" t="str">
            <v>1Z.61.0056.1.2.2.00.1</v>
          </cell>
          <cell r="D1429" t="str">
            <v>จุน</v>
          </cell>
          <cell r="E1429">
            <v>2561</v>
          </cell>
          <cell r="F1429" t="str">
            <v>ชุมชนบ้านหนุน หมู่ 6 ต.ปง อ.ปง จ.พะเยา</v>
          </cell>
          <cell r="G1429">
            <v>900900</v>
          </cell>
          <cell r="H1429">
            <v>38</v>
          </cell>
          <cell r="J1429">
            <v>38</v>
          </cell>
        </row>
        <row r="1430">
          <cell r="C1430" t="str">
            <v>1Z.61.0048.1.2.2.00.1</v>
          </cell>
          <cell r="D1430" t="str">
            <v>จุน</v>
          </cell>
          <cell r="E1430">
            <v>2561</v>
          </cell>
          <cell r="F1430" t="str">
            <v>บ้านก้าวนคร ม.12 ต.ห้วยข้าวก่ำ อ.จุน จ.พะเยา</v>
          </cell>
          <cell r="G1430">
            <v>409900</v>
          </cell>
          <cell r="H1430">
            <v>19</v>
          </cell>
          <cell r="I1430">
            <v>0</v>
          </cell>
          <cell r="J1430">
            <v>19</v>
          </cell>
        </row>
        <row r="1431">
          <cell r="C1431" t="str">
            <v>1Z.61.0061.1.2.2.00.1</v>
          </cell>
          <cell r="D1431" t="str">
            <v>จุน</v>
          </cell>
          <cell r="E1431">
            <v>2561</v>
          </cell>
          <cell r="F1431" t="str">
            <v>บ้านดอนแก้ว ม.4 ต.นาปรัง อ.ปง จ.พะเยา</v>
          </cell>
          <cell r="G1431">
            <v>123800</v>
          </cell>
          <cell r="H1431">
            <v>5</v>
          </cell>
          <cell r="I1431">
            <v>0</v>
          </cell>
          <cell r="J1431">
            <v>5</v>
          </cell>
        </row>
        <row r="1432">
          <cell r="C1432" t="str">
            <v>1Z.59.0852.1.2.2.00.2</v>
          </cell>
          <cell r="D1432" t="str">
            <v>เชียงราย</v>
          </cell>
          <cell r="E1432">
            <v>2559</v>
          </cell>
          <cell r="F1432" t="str">
            <v>ขัวแคร่ ซอย 5 ม.1 ต.บ้านดู่ อ.เมือง จ.เชียงราย</v>
          </cell>
          <cell r="G1432">
            <v>414000</v>
          </cell>
          <cell r="H1432">
            <v>40</v>
          </cell>
          <cell r="I1432">
            <v>10</v>
          </cell>
          <cell r="J1432">
            <v>30</v>
          </cell>
        </row>
        <row r="1433">
          <cell r="C1433" t="str">
            <v>1Z.59.0836.1.2.2.00.2</v>
          </cell>
          <cell r="D1433" t="str">
            <v>เชียงราย</v>
          </cell>
          <cell r="E1433">
            <v>2559</v>
          </cell>
          <cell r="F1433" t="str">
            <v>ซอย 3 ม.1 ต.ท่าสุด อ.เมือง จ.เชียงราย (หน้า ม.แม่ฟ้าหลวง)</v>
          </cell>
          <cell r="G1433">
            <v>451000</v>
          </cell>
          <cell r="H1433">
            <v>70</v>
          </cell>
          <cell r="I1433">
            <v>18</v>
          </cell>
          <cell r="J1433">
            <v>52</v>
          </cell>
        </row>
        <row r="1434">
          <cell r="C1434" t="str">
            <v>1Z.59.0878.1.2.2.00.2</v>
          </cell>
          <cell r="D1434" t="str">
            <v>เชียงราย</v>
          </cell>
          <cell r="E1434">
            <v>2559</v>
          </cell>
          <cell r="F1434" t="str">
            <v>ถนนกลางเวียง ม.5 ต.ริมกก อ.เมือง จ.เชียงราย</v>
          </cell>
          <cell r="G1434">
            <v>628000</v>
          </cell>
          <cell r="H1434">
            <v>40</v>
          </cell>
          <cell r="I1434">
            <v>7</v>
          </cell>
          <cell r="J1434">
            <v>33</v>
          </cell>
        </row>
        <row r="1435">
          <cell r="C1435" t="str">
            <v>1Z.59.0851.1.2.2.00.2</v>
          </cell>
          <cell r="D1435" t="str">
            <v>เชียงราย</v>
          </cell>
          <cell r="E1435">
            <v>2559</v>
          </cell>
          <cell r="F1435" t="str">
            <v>ถนนกาสะลอง อ.เมือง จ.เชียงราย</v>
          </cell>
          <cell r="G1435">
            <v>2075000</v>
          </cell>
          <cell r="H1435">
            <v>200</v>
          </cell>
          <cell r="I1435">
            <v>41</v>
          </cell>
          <cell r="J1435">
            <v>159</v>
          </cell>
        </row>
        <row r="1436">
          <cell r="C1436" t="str">
            <v>1Z.59.0894.1.2.2.00.2</v>
          </cell>
          <cell r="D1436" t="str">
            <v>เชียงราย</v>
          </cell>
          <cell r="E1436">
            <v>2559</v>
          </cell>
          <cell r="F1436" t="str">
            <v>ถนนตัดใหม่ จากแยกถนนเชียงราย-เทิง อ.เมือง จ.เชียงราย</v>
          </cell>
          <cell r="G1436">
            <v>5085000</v>
          </cell>
          <cell r="H1436">
            <v>200</v>
          </cell>
          <cell r="I1436">
            <v>5</v>
          </cell>
          <cell r="J1436">
            <v>195</v>
          </cell>
        </row>
        <row r="1437">
          <cell r="C1437" t="str">
            <v>1Z.59.0895.1.2.2.00.2</v>
          </cell>
          <cell r="D1437" t="str">
            <v>เชียงราย</v>
          </cell>
          <cell r="E1437">
            <v>2559</v>
          </cell>
          <cell r="F1437" t="str">
            <v>ถนนตัดใหม่ จากแยกถนนศรีเวียง อ.เมือง จ.เชียงราย</v>
          </cell>
          <cell r="G1437">
            <v>5085000</v>
          </cell>
          <cell r="H1437">
            <v>200</v>
          </cell>
          <cell r="I1437">
            <v>11</v>
          </cell>
          <cell r="J1437">
            <v>189</v>
          </cell>
        </row>
        <row r="1438">
          <cell r="C1438" t="str">
            <v>1Z.59.0871.1.2.2.00.2</v>
          </cell>
          <cell r="D1438" t="str">
            <v>เชียงราย</v>
          </cell>
          <cell r="E1438">
            <v>2559</v>
          </cell>
          <cell r="F1438" t="str">
            <v>ถนนบ้านท่าสาย-สันทราย ม.7 ต.ท่าสาย อ.เมือง จ.เชียงราย</v>
          </cell>
          <cell r="G1438">
            <v>1844000</v>
          </cell>
          <cell r="H1438">
            <v>150</v>
          </cell>
          <cell r="I1438">
            <v>70</v>
          </cell>
          <cell r="J1438">
            <v>80</v>
          </cell>
        </row>
        <row r="1439">
          <cell r="C1439" t="str">
            <v>1Z.59.0869.1.2.2.00.2</v>
          </cell>
          <cell r="D1439" t="str">
            <v>เชียงราย</v>
          </cell>
          <cell r="E1439">
            <v>2559</v>
          </cell>
          <cell r="F1439" t="str">
            <v>ถนนบ้านป่าห้า ต.นางแล อ.เมือง จ.เชียงราย</v>
          </cell>
          <cell r="G1439">
            <v>539000</v>
          </cell>
          <cell r="H1439">
            <v>40</v>
          </cell>
          <cell r="I1439">
            <v>68</v>
          </cell>
          <cell r="J1439">
            <v>-28</v>
          </cell>
          <cell r="K1439" t="str">
            <v>CP</v>
          </cell>
        </row>
        <row r="1440">
          <cell r="C1440" t="str">
            <v>1Z.59.0928.1.2.2.00.2</v>
          </cell>
          <cell r="D1440" t="str">
            <v>เชียงราย</v>
          </cell>
          <cell r="E1440">
            <v>2559</v>
          </cell>
          <cell r="F1440" t="str">
            <v>ถนนป่าตึง ซอย 1 ซอย 3 ม.13 ต.รอบเวียง อ.เมือง จ.เชียงราย</v>
          </cell>
          <cell r="G1440">
            <v>291000</v>
          </cell>
          <cell r="H1440">
            <v>50</v>
          </cell>
          <cell r="I1440">
            <v>12</v>
          </cell>
          <cell r="J1440">
            <v>38</v>
          </cell>
        </row>
        <row r="1441">
          <cell r="C1441" t="str">
            <v>1Z.59.0927.1.2.2.00.2</v>
          </cell>
          <cell r="D1441" t="str">
            <v>เชียงราย</v>
          </cell>
          <cell r="E1441">
            <v>2559</v>
          </cell>
          <cell r="F1441" t="str">
            <v>ถนนหนองปึ๋ง ซอย 3 ม.6 ต.รอบเวียง อ.เมือง จ.เชียงราย</v>
          </cell>
          <cell r="G1441">
            <v>193000</v>
          </cell>
          <cell r="H1441">
            <v>35</v>
          </cell>
          <cell r="I1441">
            <v>36</v>
          </cell>
          <cell r="J1441">
            <v>-1</v>
          </cell>
          <cell r="K1441" t="str">
            <v>CP</v>
          </cell>
        </row>
        <row r="1442">
          <cell r="C1442" t="str">
            <v>1Z.59.0847.1.2.2.00.2</v>
          </cell>
          <cell r="D1442" t="str">
            <v>เชียงราย</v>
          </cell>
          <cell r="E1442">
            <v>2559</v>
          </cell>
          <cell r="F1442" t="str">
            <v>ถนนหนองปึ๋ง ซอย 9 หนองปึ๋งซอย 9/1 ม.6 ต.รอบเวียง อ.เมือง จ.เชียงราย</v>
          </cell>
          <cell r="G1442">
            <v>179000</v>
          </cell>
          <cell r="H1442">
            <v>20</v>
          </cell>
          <cell r="I1442">
            <v>17</v>
          </cell>
          <cell r="J1442">
            <v>3</v>
          </cell>
        </row>
        <row r="1443">
          <cell r="C1443" t="str">
            <v>1Z.59.0837.1.2.2.00.2</v>
          </cell>
          <cell r="D1443" t="str">
            <v>เชียงราย</v>
          </cell>
          <cell r="E1443">
            <v>2559</v>
          </cell>
          <cell r="F1443" t="str">
            <v>ถนนหนองเหียงสันโค้งซอย 5 อ.เมือง จ.เชียงราย</v>
          </cell>
          <cell r="G1443">
            <v>191000</v>
          </cell>
          <cell r="H1443">
            <v>25</v>
          </cell>
          <cell r="I1443">
            <v>2</v>
          </cell>
          <cell r="J1443">
            <v>23</v>
          </cell>
        </row>
        <row r="1444">
          <cell r="C1444" t="str">
            <v>1Z.59.0854.1.2.2.00.2</v>
          </cell>
          <cell r="D1444" t="str">
            <v>เชียงราย</v>
          </cell>
          <cell r="E1444">
            <v>2559</v>
          </cell>
          <cell r="F1444" t="str">
            <v>ถนนหน้าค่าย ถึงฮ่องลี่ ซอย5 อ.เมือง จ.เชียงราย</v>
          </cell>
          <cell r="G1444">
            <v>408000</v>
          </cell>
          <cell r="H1444">
            <v>40</v>
          </cell>
          <cell r="I1444">
            <v>40</v>
          </cell>
          <cell r="J1444">
            <v>0</v>
          </cell>
        </row>
        <row r="1445">
          <cell r="C1445" t="str">
            <v>1Z.59.0830.1.2.2.00.2</v>
          </cell>
          <cell r="D1445" t="str">
            <v>เชียงราย</v>
          </cell>
          <cell r="E1445">
            <v>2559</v>
          </cell>
          <cell r="F1445" t="str">
            <v>ถนนหัวฝาย-ป่าตึง บ้านป่าตึง ม.4 ถึง ป่าตึง ม.8 ต.สันทราย อ.เมือง จ.เชียงราย</v>
          </cell>
          <cell r="G1445">
            <v>280000</v>
          </cell>
          <cell r="H1445">
            <v>50</v>
          </cell>
          <cell r="I1445">
            <v>2</v>
          </cell>
          <cell r="J1445">
            <v>48</v>
          </cell>
        </row>
        <row r="1446">
          <cell r="C1446" t="str">
            <v>1Z.59.0985.1.2.2.00.2</v>
          </cell>
          <cell r="D1446" t="str">
            <v>เชียงราย</v>
          </cell>
          <cell r="E1446">
            <v>2559</v>
          </cell>
          <cell r="F1446" t="str">
            <v>ทางเข้า ม.ราชภัฏเชียงราย (ประตู 2) ต.บ้านดู่ อ.เมือง จ.เชียงราย</v>
          </cell>
          <cell r="G1446">
            <v>710000</v>
          </cell>
          <cell r="H1446">
            <v>40</v>
          </cell>
          <cell r="I1446">
            <v>79</v>
          </cell>
          <cell r="J1446">
            <v>-39</v>
          </cell>
          <cell r="K1446" t="str">
            <v>CP</v>
          </cell>
        </row>
        <row r="1447">
          <cell r="C1447" t="str">
            <v>1Z.59.0853.1.2.2.00.2</v>
          </cell>
          <cell r="D1447" t="str">
            <v>เชียงราย</v>
          </cell>
          <cell r="E1447">
            <v>2559</v>
          </cell>
          <cell r="F1447" t="str">
            <v>บ้านเด่น หมู่ 5 ต.นางแล อ.เมือง จ.เชียงราย</v>
          </cell>
          <cell r="G1447">
            <v>404000</v>
          </cell>
          <cell r="H1447">
            <v>40</v>
          </cell>
          <cell r="I1447">
            <v>9</v>
          </cell>
          <cell r="J1447">
            <v>31</v>
          </cell>
        </row>
        <row r="1448">
          <cell r="C1448" t="str">
            <v>1Z.59.0879.1.2.2.00.2</v>
          </cell>
          <cell r="D1448" t="str">
            <v>เชียงราย</v>
          </cell>
          <cell r="E1448">
            <v>2559</v>
          </cell>
          <cell r="F1448" t="str">
            <v>บ้านป่าซาง ม.2 ต.บ้านดู่ อ.เมือง จ.เชียงราย</v>
          </cell>
          <cell r="G1448">
            <v>1525000</v>
          </cell>
          <cell r="H1448">
            <v>100</v>
          </cell>
          <cell r="I1448">
            <v>23</v>
          </cell>
          <cell r="J1448">
            <v>77</v>
          </cell>
        </row>
        <row r="1449">
          <cell r="C1449" t="str">
            <v>1Z.59.0865.1.2.2.00.2</v>
          </cell>
          <cell r="D1449" t="str">
            <v>เชียงราย</v>
          </cell>
          <cell r="E1449">
            <v>2559</v>
          </cell>
          <cell r="F1449" t="str">
            <v>บ้านป่ารวก ต.นางแล อ.เมือง จ.เชียงราย</v>
          </cell>
          <cell r="G1449">
            <v>404000</v>
          </cell>
          <cell r="H1449">
            <v>50</v>
          </cell>
          <cell r="I1449">
            <v>0</v>
          </cell>
          <cell r="J1449">
            <v>50</v>
          </cell>
        </row>
        <row r="1450">
          <cell r="C1450" t="str">
            <v>1Z.59.0826.1.2.2.00.2</v>
          </cell>
          <cell r="D1450" t="str">
            <v>เชียงราย</v>
          </cell>
          <cell r="E1450">
            <v>2559</v>
          </cell>
          <cell r="F1450" t="str">
            <v>บ้านสันต้นเปา ถนนสันต้นเปา ซอย 4 ม.5 ต.ริมกก อ.เมือง จ.เชียงราย</v>
          </cell>
          <cell r="G1450">
            <v>230000</v>
          </cell>
          <cell r="H1450">
            <v>20</v>
          </cell>
          <cell r="I1450">
            <v>1</v>
          </cell>
          <cell r="J1450">
            <v>19</v>
          </cell>
        </row>
        <row r="1451">
          <cell r="C1451" t="str">
            <v>1Z.59.0827.1.2.2.00.2</v>
          </cell>
          <cell r="D1451" t="str">
            <v>เชียงราย</v>
          </cell>
          <cell r="E1451">
            <v>2559</v>
          </cell>
          <cell r="F1451" t="str">
            <v>บ้านสันตาลเหลือง หมู่ 1 ต.ริมกก อ.เมือง จ.เชียงราย</v>
          </cell>
          <cell r="G1451">
            <v>310000</v>
          </cell>
          <cell r="H1451">
            <v>60</v>
          </cell>
          <cell r="I1451">
            <v>19</v>
          </cell>
          <cell r="J1451">
            <v>41</v>
          </cell>
        </row>
        <row r="1452">
          <cell r="C1452" t="str">
            <v>1Z.59.0831.1.2.2.00.2</v>
          </cell>
          <cell r="D1452" t="str">
            <v>เชียงราย</v>
          </cell>
          <cell r="E1452">
            <v>2559</v>
          </cell>
          <cell r="F1452" t="str">
            <v>บ้านใหม่ กาสะลอง ซอย 6 อ.เมือง จ.เชียงราย</v>
          </cell>
          <cell r="G1452">
            <v>338000</v>
          </cell>
          <cell r="H1452">
            <v>60</v>
          </cell>
          <cell r="I1452">
            <v>40</v>
          </cell>
          <cell r="J1452">
            <v>20</v>
          </cell>
        </row>
        <row r="1453">
          <cell r="C1453" t="str">
            <v>1Z.59.0858.1.2.2.00.2</v>
          </cell>
          <cell r="D1453" t="str">
            <v>เชียงราย</v>
          </cell>
          <cell r="E1453">
            <v>2559</v>
          </cell>
          <cell r="F1453" t="str">
            <v>บ้านใหม่ ซอย 10 และ ถนนบ้านใหม่-ท่าทราย ซอย 18 ม.4 ต.ริมกก อ.เมือง จ.เชียงราย</v>
          </cell>
          <cell r="G1453">
            <v>310000</v>
          </cell>
          <cell r="H1453">
            <v>30</v>
          </cell>
          <cell r="I1453">
            <v>20</v>
          </cell>
          <cell r="J1453">
            <v>10</v>
          </cell>
        </row>
        <row r="1454">
          <cell r="C1454" t="str">
            <v>1Z.59.0874.1.2.2.00.2</v>
          </cell>
          <cell r="D1454" t="str">
            <v>เชียงราย</v>
          </cell>
          <cell r="E1454">
            <v>2559</v>
          </cell>
          <cell r="F1454" t="str">
            <v>บ้านใหม่ดอนเรือง ม.6  อ.เวียงชัย จ.เชียงราย</v>
          </cell>
          <cell r="G1454">
            <v>742000</v>
          </cell>
          <cell r="H1454">
            <v>50</v>
          </cell>
          <cell r="I1454">
            <v>16</v>
          </cell>
          <cell r="J1454">
            <v>34</v>
          </cell>
        </row>
        <row r="1455">
          <cell r="C1455" t="str">
            <v>1Z.59.0846.1.2.2.00.2</v>
          </cell>
          <cell r="D1455" t="str">
            <v>เชียงราย</v>
          </cell>
          <cell r="E1455">
            <v>2559</v>
          </cell>
          <cell r="F1455" t="str">
            <v>ม.10 ต.นางแล อ.เมือง จ.เชียงราย</v>
          </cell>
          <cell r="G1455">
            <v>577000</v>
          </cell>
          <cell r="H1455">
            <v>60</v>
          </cell>
          <cell r="I1455">
            <v>22</v>
          </cell>
          <cell r="J1455">
            <v>38</v>
          </cell>
        </row>
        <row r="1456">
          <cell r="C1456" t="str">
            <v>1Z.59.841.1.2.2.00.2</v>
          </cell>
          <cell r="D1456" t="str">
            <v>เชียงราย</v>
          </cell>
          <cell r="E1456">
            <v>2559</v>
          </cell>
          <cell r="F1456" t="str">
            <v>ม.2 ต.นางแล อ.เมือง จ.เชียงราย</v>
          </cell>
          <cell r="G1456">
            <v>1583000</v>
          </cell>
          <cell r="H1456">
            <v>200</v>
          </cell>
          <cell r="I1456">
            <v>31</v>
          </cell>
          <cell r="J1456">
            <v>169</v>
          </cell>
        </row>
        <row r="1457">
          <cell r="C1457" t="str">
            <v>1Z.59.0828.1.2.2.00.2</v>
          </cell>
          <cell r="D1457" t="str">
            <v>เชียงราย</v>
          </cell>
          <cell r="E1457">
            <v>2559</v>
          </cell>
          <cell r="F1457" t="str">
            <v>หมู่ 9 หมู่ 10 ต.ท่าสุด อ.เมือง จ.เชียงราย (หน้า ม.แม่ฟ้าหลวง)</v>
          </cell>
          <cell r="G1457">
            <v>415000</v>
          </cell>
          <cell r="H1457">
            <v>80</v>
          </cell>
          <cell r="I1457">
            <v>52</v>
          </cell>
          <cell r="J1457">
            <v>28</v>
          </cell>
        </row>
        <row r="1458">
          <cell r="C1458" t="str">
            <v>1Z.59.0875.1.2.2.00.2</v>
          </cell>
          <cell r="D1458" t="str">
            <v>เชียงราย</v>
          </cell>
          <cell r="E1458">
            <v>2559</v>
          </cell>
          <cell r="F1458" t="str">
            <v xml:space="preserve">หมู่บ้านท่าล้อม ม.18 อ.เวียงชัย จ.เชียงราย </v>
          </cell>
          <cell r="G1458">
            <v>1326000</v>
          </cell>
          <cell r="H1458">
            <v>90</v>
          </cell>
          <cell r="I1458">
            <v>32</v>
          </cell>
          <cell r="J1458">
            <v>58</v>
          </cell>
        </row>
        <row r="1459">
          <cell r="C1459" t="str">
            <v>1Z.60.0915.1.2.2.00.3</v>
          </cell>
          <cell r="D1459" t="str">
            <v>เชียงราย</v>
          </cell>
          <cell r="E1459">
            <v>2560</v>
          </cell>
          <cell r="F1459" t="str">
            <v>ชุมชนสันขี้เบ้า ต.รอบเวียง อ.เมือง จ.เชียงราย</v>
          </cell>
          <cell r="G1459">
            <v>800000</v>
          </cell>
          <cell r="H1459">
            <v>80</v>
          </cell>
          <cell r="I1459">
            <v>0</v>
          </cell>
          <cell r="J1459">
            <v>80</v>
          </cell>
        </row>
        <row r="1460">
          <cell r="C1460" t="str">
            <v>1Z.60.0906.1.2.2.00.3</v>
          </cell>
          <cell r="D1460" t="str">
            <v>เชียงราย</v>
          </cell>
          <cell r="E1460">
            <v>2560</v>
          </cell>
          <cell r="F1460" t="str">
            <v>ซ.3 ถ.สันป่าก๊อ ต.รอบเวียง อ.เมือง จ.เชียงราย</v>
          </cell>
          <cell r="G1460">
            <v>166000</v>
          </cell>
          <cell r="H1460">
            <v>40</v>
          </cell>
          <cell r="I1460">
            <v>0</v>
          </cell>
          <cell r="J1460">
            <v>40</v>
          </cell>
        </row>
        <row r="1461">
          <cell r="C1461" t="str">
            <v>1Z.60.0920.1.2.2.00.3</v>
          </cell>
          <cell r="D1461" t="str">
            <v>เชียงราย</v>
          </cell>
          <cell r="E1461">
            <v>2560</v>
          </cell>
          <cell r="F1461" t="str">
            <v>ซ.ศรีเวียง 7 ต.รอบเวียง อ.เมือง จ.เชียงราย</v>
          </cell>
          <cell r="G1461">
            <v>229000</v>
          </cell>
          <cell r="H1461">
            <v>17</v>
          </cell>
          <cell r="I1461">
            <v>0</v>
          </cell>
          <cell r="J1461">
            <v>17</v>
          </cell>
        </row>
        <row r="1462">
          <cell r="C1462" t="str">
            <v>1Z.60.0919.1.2.2.00.3</v>
          </cell>
          <cell r="D1462" t="str">
            <v>เชียงราย</v>
          </cell>
          <cell r="E1462">
            <v>2560</v>
          </cell>
          <cell r="F1462" t="str">
            <v>บ้านขัวแคร่ ซ.6 ต.บ้านดู่ อ.เมือง จ.เชียงราย</v>
          </cell>
          <cell r="G1462">
            <v>670000</v>
          </cell>
          <cell r="H1462">
            <v>50</v>
          </cell>
          <cell r="I1462">
            <v>0</v>
          </cell>
          <cell r="J1462">
            <v>50</v>
          </cell>
        </row>
        <row r="1463">
          <cell r="C1463" t="str">
            <v>1Z.60.0910.1.2.2.00.3</v>
          </cell>
          <cell r="D1463" t="str">
            <v>เชียงราย</v>
          </cell>
          <cell r="E1463">
            <v>2560</v>
          </cell>
          <cell r="F1463" t="str">
            <v>บ้านขัวแคร่ ซ.7,9 ต.บ้านดู่ อ.เมือง จ.เชียงราย</v>
          </cell>
          <cell r="G1463">
            <v>259000</v>
          </cell>
          <cell r="H1463">
            <v>40</v>
          </cell>
          <cell r="I1463">
            <v>0</v>
          </cell>
          <cell r="J1463">
            <v>40</v>
          </cell>
        </row>
        <row r="1464">
          <cell r="C1464" t="str">
            <v>1Z.60.0912.1.2.2.00.3</v>
          </cell>
          <cell r="D1464" t="str">
            <v>เชียงราย</v>
          </cell>
          <cell r="E1464">
            <v>2560</v>
          </cell>
          <cell r="F1464" t="str">
            <v>บ้านชัยนารายณ์ ต.เวียงชัย อ.เวียงชัย จ.เชียงราย</v>
          </cell>
          <cell r="G1464">
            <v>142000</v>
          </cell>
          <cell r="H1464">
            <v>24</v>
          </cell>
          <cell r="I1464">
            <v>0</v>
          </cell>
          <cell r="J1464">
            <v>24</v>
          </cell>
        </row>
        <row r="1465">
          <cell r="C1465" t="str">
            <v>1Z.60.0921.1.2.2.00.3</v>
          </cell>
          <cell r="D1465" t="str">
            <v>เชียงราย</v>
          </cell>
          <cell r="E1465">
            <v>2560</v>
          </cell>
          <cell r="F1465" t="str">
            <v>บ้านดอย ต.ริมกก อ.เมือง จ.เชียงราย</v>
          </cell>
          <cell r="G1465">
            <v>2100000</v>
          </cell>
          <cell r="H1465">
            <v>130</v>
          </cell>
          <cell r="I1465">
            <v>0</v>
          </cell>
          <cell r="J1465">
            <v>130</v>
          </cell>
        </row>
        <row r="1466">
          <cell r="C1466" t="str">
            <v>1Z.60.0914.1.2.2.00.3</v>
          </cell>
          <cell r="D1466" t="str">
            <v>เชียงราย</v>
          </cell>
          <cell r="E1466">
            <v>2560</v>
          </cell>
          <cell r="F1466" t="str">
            <v>บ้านเวียงชัย ซอย 3 ม.19 ต.เวียงชัย อ.เวียงชัย จ.เชียงราย</v>
          </cell>
          <cell r="G1466">
            <v>180000</v>
          </cell>
          <cell r="H1466">
            <v>0</v>
          </cell>
          <cell r="I1466">
            <v>0</v>
          </cell>
          <cell r="J1466">
            <v>0</v>
          </cell>
        </row>
        <row r="1467">
          <cell r="C1467" t="str">
            <v>1Z.60.0911.1.2.2.00.3</v>
          </cell>
          <cell r="D1467" t="str">
            <v>เชียงราย</v>
          </cell>
          <cell r="E1467">
            <v>2560</v>
          </cell>
          <cell r="F1467" t="str">
            <v>บ้านหนองด่าน ต.รอบเวียง อ.เมือง จ.เชียงราย</v>
          </cell>
          <cell r="G1467">
            <v>1650000</v>
          </cell>
          <cell r="H1467">
            <v>250</v>
          </cell>
          <cell r="I1467">
            <v>0</v>
          </cell>
          <cell r="J1467">
            <v>250</v>
          </cell>
        </row>
        <row r="1468">
          <cell r="C1468" t="str">
            <v>1Z.60.0922.1.2.2.00.3</v>
          </cell>
          <cell r="D1468" t="str">
            <v>เชียงราย</v>
          </cell>
          <cell r="E1468">
            <v>2560</v>
          </cell>
          <cell r="F1468" t="str">
            <v>บ้านหนองด่าน ม.1 ต.รอบเวียง อ.เมือง จ.เชียงราย</v>
          </cell>
          <cell r="G1468">
            <v>2000000</v>
          </cell>
          <cell r="H1468">
            <v>120</v>
          </cell>
          <cell r="I1468">
            <v>6</v>
          </cell>
          <cell r="J1468">
            <v>114</v>
          </cell>
        </row>
        <row r="1469">
          <cell r="C1469" t="str">
            <v>1Z.60.0923.1.2.2.00.3</v>
          </cell>
          <cell r="D1469" t="str">
            <v>เชียงราย</v>
          </cell>
          <cell r="E1469">
            <v>2560</v>
          </cell>
          <cell r="F1469" t="str">
            <v>บ้านฮ่องลี่ ม.2 ต.รอบเวียง อ.เมือง จ.เชียงราย</v>
          </cell>
          <cell r="G1469">
            <v>342000</v>
          </cell>
          <cell r="H1469">
            <v>20</v>
          </cell>
          <cell r="I1469">
            <v>0</v>
          </cell>
          <cell r="J1469">
            <v>20</v>
          </cell>
        </row>
        <row r="1470">
          <cell r="C1470" t="str">
            <v>1Z.60.0909.1.2.2.00.3</v>
          </cell>
          <cell r="D1470" t="str">
            <v>เชียงราย</v>
          </cell>
          <cell r="E1470">
            <v>2560</v>
          </cell>
          <cell r="F1470" t="str">
            <v>ม.1 บ้านขัวแคร่ ซ.2 ต.บ้านดู่ อ.เมือง จ.เชียงราย</v>
          </cell>
          <cell r="G1470">
            <v>129000</v>
          </cell>
          <cell r="H1470">
            <v>25</v>
          </cell>
          <cell r="I1470">
            <v>0</v>
          </cell>
          <cell r="J1470">
            <v>25</v>
          </cell>
        </row>
        <row r="1471">
          <cell r="C1471" t="str">
            <v>1Z.60.0907.1.2.2.00.3</v>
          </cell>
          <cell r="D1471" t="str">
            <v>เชียงราย</v>
          </cell>
          <cell r="E1471">
            <v>2560</v>
          </cell>
          <cell r="F1471" t="str">
            <v>ม.10,11 ต.ท่าสาย อ.เมือง จ.เชียงราย</v>
          </cell>
          <cell r="G1471">
            <v>1100000</v>
          </cell>
          <cell r="H1471">
            <v>250</v>
          </cell>
          <cell r="I1471">
            <v>0</v>
          </cell>
          <cell r="J1471">
            <v>250</v>
          </cell>
        </row>
        <row r="1472">
          <cell r="C1472" t="str">
            <v>1Z.60.0916.1.2.2.00.3</v>
          </cell>
          <cell r="D1472" t="str">
            <v>เชียงราย</v>
          </cell>
          <cell r="E1472">
            <v>2560</v>
          </cell>
          <cell r="F1472" t="str">
            <v>ม.17 บ้านขัวแคร่  ต.บ้านดู่ อ.เมือง จ.เชียงราย</v>
          </cell>
          <cell r="G1472">
            <v>560000</v>
          </cell>
          <cell r="H1472">
            <v>50</v>
          </cell>
          <cell r="I1472">
            <v>25</v>
          </cell>
          <cell r="J1472">
            <v>25</v>
          </cell>
        </row>
        <row r="1473">
          <cell r="C1473" t="str">
            <v>1Z.60.0918.1.2.2.00.3</v>
          </cell>
          <cell r="D1473" t="str">
            <v>เชียงราย</v>
          </cell>
          <cell r="E1473">
            <v>2560</v>
          </cell>
          <cell r="F1473" t="str">
            <v>ม.6, ม.12, ม.16 ต.เวียงชัย อ.เวียงชัย จ.เชียงราย</v>
          </cell>
          <cell r="G1473">
            <v>4620000</v>
          </cell>
          <cell r="H1473">
            <v>350</v>
          </cell>
          <cell r="I1473">
            <v>121</v>
          </cell>
          <cell r="J1473">
            <v>229</v>
          </cell>
        </row>
        <row r="1474">
          <cell r="C1474" t="str">
            <v>1Z.59.0960.1.2.2.00.2</v>
          </cell>
          <cell r="D1474" t="str">
            <v>เชียงใหม่</v>
          </cell>
          <cell r="E1474">
            <v>2559</v>
          </cell>
          <cell r="F1474" t="str">
            <v>ซอย 5 หมู่ที่ 5 บ้านยวม ต.ป่าบง อ.สารภี จ.เชียงใหม่</v>
          </cell>
          <cell r="G1474">
            <v>185600</v>
          </cell>
          <cell r="H1474">
            <v>25</v>
          </cell>
          <cell r="I1474">
            <v>0</v>
          </cell>
          <cell r="J1474">
            <v>25</v>
          </cell>
        </row>
        <row r="1475">
          <cell r="C1475" t="str">
            <v>1Z.59.0959.1.2.2.00.2</v>
          </cell>
          <cell r="D1475" t="str">
            <v>เชียงใหม่</v>
          </cell>
          <cell r="E1475">
            <v>2559</v>
          </cell>
          <cell r="F1475" t="str">
            <v>ซอยทางเข้าวัดเทพาราม หมู่ที่ 5 ต.ป่าบง อ.สารภี จ.เชียงใหม่</v>
          </cell>
          <cell r="G1475">
            <v>145000</v>
          </cell>
          <cell r="H1475">
            <v>20</v>
          </cell>
          <cell r="I1475">
            <v>0</v>
          </cell>
          <cell r="J1475">
            <v>20</v>
          </cell>
        </row>
        <row r="1476">
          <cell r="C1476" t="str">
            <v>1Z.59.0939.1.2.2.00.2</v>
          </cell>
          <cell r="D1476" t="str">
            <v>เชียงใหม่</v>
          </cell>
          <cell r="E1476">
            <v>2559</v>
          </cell>
          <cell r="F1476" t="str">
            <v>ซอยหนองฮ่อ 1 และ 2 หมู่ที่ 3 ต.ช้างเผือก อ.เมือง จ.เชียงใหม่</v>
          </cell>
          <cell r="G1476">
            <v>150000</v>
          </cell>
          <cell r="H1476">
            <v>40</v>
          </cell>
          <cell r="I1476">
            <v>8</v>
          </cell>
          <cell r="J1476">
            <v>32</v>
          </cell>
        </row>
        <row r="1477">
          <cell r="C1477" t="str">
            <v>1Z.59.0961.1.2.2.00.2</v>
          </cell>
          <cell r="D1477" t="str">
            <v>เชียงใหม่</v>
          </cell>
          <cell r="E1477">
            <v>2559</v>
          </cell>
          <cell r="F1477" t="str">
            <v>ซอยหมู่บ้านเศรษฐีกาญจน์ ม.6 ต.หนองผึ้ง อ.สารภี จ.เชียงใหม่</v>
          </cell>
          <cell r="G1477">
            <v>150800</v>
          </cell>
          <cell r="H1477">
            <v>20</v>
          </cell>
          <cell r="I1477">
            <v>15</v>
          </cell>
          <cell r="J1477">
            <v>5</v>
          </cell>
        </row>
        <row r="1478">
          <cell r="C1478" t="str">
            <v>1Z.59.1035.1.2.2.00.2</v>
          </cell>
          <cell r="D1478" t="str">
            <v>เชียงใหม่</v>
          </cell>
          <cell r="E1478">
            <v>2559</v>
          </cell>
          <cell r="F1478" t="str">
            <v>ต่อจากปลายท่อโรงพยาบาลสันป่าตอง ต.บ้านกลาง อ.สันป่าตอง จ.เชียงใหม่</v>
          </cell>
          <cell r="G1478">
            <v>1892000</v>
          </cell>
          <cell r="H1478">
            <v>50</v>
          </cell>
          <cell r="I1478">
            <v>30</v>
          </cell>
          <cell r="J1478">
            <v>20</v>
          </cell>
        </row>
        <row r="1479">
          <cell r="C1479" t="str">
            <v>1Z.59.0994.1.2.2.00.2</v>
          </cell>
          <cell r="D1479" t="str">
            <v>เชียงใหม่</v>
          </cell>
          <cell r="E1479">
            <v>2559</v>
          </cell>
          <cell r="F1479" t="str">
            <v>ตั้งแต่ตลาดสันป่าตอง ต.บ้านกลาง อ.สันป่าตอง จ.เชียงใหม่</v>
          </cell>
          <cell r="G1479">
            <v>6720000</v>
          </cell>
          <cell r="H1479">
            <v>100</v>
          </cell>
          <cell r="I1479">
            <v>4</v>
          </cell>
          <cell r="J1479">
            <v>96</v>
          </cell>
        </row>
        <row r="1480">
          <cell r="C1480" t="str">
            <v>1Z.59.0987.1.2.2.00.2</v>
          </cell>
          <cell r="D1480" t="str">
            <v>เชียงใหม่</v>
          </cell>
          <cell r="E1480">
            <v>2559</v>
          </cell>
          <cell r="F1480" t="str">
            <v>บ้านเบ้อ ม.5 ตั้งแต่ปลายท่อ 200 มม.เดิม ต.สันผักหวาน อ.หางดง จ.เชียงใหม่</v>
          </cell>
          <cell r="G1480">
            <v>1719000</v>
          </cell>
          <cell r="H1480">
            <v>120</v>
          </cell>
          <cell r="I1480">
            <v>0</v>
          </cell>
          <cell r="J1480">
            <v>120</v>
          </cell>
        </row>
        <row r="1481">
          <cell r="C1481" t="str">
            <v>1Z.59.0935.1.2.2.00.2</v>
          </cell>
          <cell r="D1481" t="str">
            <v>เชียงใหม่</v>
          </cell>
          <cell r="E1481">
            <v>2559</v>
          </cell>
          <cell r="F1481" t="str">
            <v>บ้านเศกสุรินทร์ หมู่ที่ 6 ต.หนองผึ้ง อ.สารภี จ.เชียงใหม่</v>
          </cell>
          <cell r="G1481">
            <v>156600</v>
          </cell>
          <cell r="H1481">
            <v>50</v>
          </cell>
          <cell r="I1481">
            <v>19</v>
          </cell>
          <cell r="J1481">
            <v>31</v>
          </cell>
        </row>
        <row r="1482">
          <cell r="C1482" t="str">
            <v>1Z.59.0956.1.2.2.00.2</v>
          </cell>
          <cell r="D1482" t="str">
            <v>เชียงใหม่</v>
          </cell>
          <cell r="E1482">
            <v>2559</v>
          </cell>
          <cell r="F1482" t="str">
            <v>บ้านสันอุ้ม ม.6 ต.เชิงดอย อ.ดอยสะเก็ด จ.เชียงใหม่</v>
          </cell>
          <cell r="G1482">
            <v>1682000</v>
          </cell>
          <cell r="H1482">
            <v>240</v>
          </cell>
          <cell r="I1482">
            <v>77</v>
          </cell>
          <cell r="J1482">
            <v>163</v>
          </cell>
        </row>
        <row r="1483">
          <cell r="C1483" t="str">
            <v>1Z.59.0909.1.2.2.00.2</v>
          </cell>
          <cell r="D1483" t="str">
            <v>เชียงใหม่</v>
          </cell>
          <cell r="E1483">
            <v>2559</v>
          </cell>
          <cell r="F1483" t="str">
            <v>พื้นที่บ้านแม่แต ม.6 ต.แม่แฝก อ.สันทราย จ.เชียงใหม่</v>
          </cell>
          <cell r="G1483">
            <v>4450000</v>
          </cell>
          <cell r="H1483">
            <v>194</v>
          </cell>
          <cell r="I1483">
            <v>93</v>
          </cell>
          <cell r="J1483">
            <v>101</v>
          </cell>
        </row>
        <row r="1484">
          <cell r="C1484" t="str">
            <v>1Z.59.2219.1.2.2.00.2</v>
          </cell>
          <cell r="D1484" t="str">
            <v>เชียงใหม่</v>
          </cell>
          <cell r="E1484">
            <v>2559</v>
          </cell>
          <cell r="F1484" t="str">
            <v>พื้นที่บ้านร่มโพธิ์ทอง ม.11 ต.แม่แฝก อ.สันทราย จ.เชียงใหม่</v>
          </cell>
          <cell r="G1484">
            <v>3750000</v>
          </cell>
          <cell r="H1484">
            <v>149</v>
          </cell>
          <cell r="I1484">
            <v>89</v>
          </cell>
          <cell r="J1484">
            <v>60</v>
          </cell>
        </row>
        <row r="1485">
          <cell r="C1485" t="str">
            <v>1Z.59.0607.1.2.2.00.1</v>
          </cell>
          <cell r="D1485" t="str">
            <v>เชียงใหม่</v>
          </cell>
          <cell r="E1485">
            <v>2559</v>
          </cell>
          <cell r="F1485" t="str">
            <v>พื้นที่บ้านศรีงาม ม.5 ต.แม่แฝก อ.สันทราย จ.เชียงใหม่</v>
          </cell>
          <cell r="G1485">
            <v>5381900</v>
          </cell>
          <cell r="H1485">
            <v>141</v>
          </cell>
          <cell r="I1485">
            <v>108</v>
          </cell>
          <cell r="J1485">
            <v>33</v>
          </cell>
        </row>
        <row r="1486">
          <cell r="C1486" t="str">
            <v>1Z.59.0903.1.2.2.00.2</v>
          </cell>
          <cell r="D1486" t="str">
            <v>เชียงใหม่</v>
          </cell>
          <cell r="E1486">
            <v>2559</v>
          </cell>
          <cell r="F1486" t="str">
            <v>พื้นที่บ้านศรีงามพัฒนา ม.10 ต.แม่แฝก อ.สันทราย จ.เชียงใหม่</v>
          </cell>
          <cell r="G1486">
            <v>4050000</v>
          </cell>
          <cell r="H1486">
            <v>224</v>
          </cell>
          <cell r="I1486">
            <v>200</v>
          </cell>
          <cell r="J1486">
            <v>24</v>
          </cell>
        </row>
        <row r="1487">
          <cell r="C1487" t="str">
            <v>1Z.59.2218.1.2.2.00.2</v>
          </cell>
          <cell r="D1487" t="str">
            <v>เชียงใหม่</v>
          </cell>
          <cell r="E1487">
            <v>2559</v>
          </cell>
          <cell r="F1487" t="str">
            <v>พื้นที่บ้านสหกรณ์นิคมวังหวาน ม.7 ต.แม่แฝก อ.สันทราย จ.เชียงใหม่</v>
          </cell>
          <cell r="G1487">
            <v>3425000</v>
          </cell>
          <cell r="H1487">
            <v>138</v>
          </cell>
          <cell r="I1487">
            <v>10</v>
          </cell>
          <cell r="J1487">
            <v>128</v>
          </cell>
        </row>
        <row r="1488">
          <cell r="C1488" t="str">
            <v>1Z.59.0906.1.2.2.00.2</v>
          </cell>
          <cell r="D1488" t="str">
            <v>เชียงใหม่</v>
          </cell>
          <cell r="E1488">
            <v>2559</v>
          </cell>
          <cell r="F1488" t="str">
            <v>พื้นที่บ้านหนองมะจับ ม.1 ต.แม่แฝก อ.สันทราย จ.เชียงใหม่</v>
          </cell>
          <cell r="G1488">
            <v>5525000</v>
          </cell>
          <cell r="H1488">
            <v>293</v>
          </cell>
          <cell r="I1488">
            <v>37</v>
          </cell>
          <cell r="J1488">
            <v>256</v>
          </cell>
        </row>
        <row r="1489">
          <cell r="C1489" t="str">
            <v>1Z.59.0911.1.2.2.00.2</v>
          </cell>
          <cell r="D1489" t="str">
            <v>เชียงใหม่</v>
          </cell>
          <cell r="E1489">
            <v>2559</v>
          </cell>
          <cell r="F1489" t="str">
            <v>พื้นที่บ้านหนองแสะ ม.8 ต.แม่แฝก อ.สันทราย จ.เชียงใหม่</v>
          </cell>
          <cell r="G1489">
            <v>3600000</v>
          </cell>
          <cell r="H1489">
            <v>149</v>
          </cell>
          <cell r="I1489">
            <v>147</v>
          </cell>
          <cell r="J1489">
            <v>2</v>
          </cell>
        </row>
        <row r="1490">
          <cell r="C1490" t="str">
            <v>1Z.59.0905.1.2.2.00.2</v>
          </cell>
          <cell r="D1490" t="str">
            <v>เชียงใหม่</v>
          </cell>
          <cell r="E1490">
            <v>2559</v>
          </cell>
          <cell r="F1490" t="str">
            <v>พื้นที่บ้านหนองไหว ม.12 ต.แม่แฝก อ.สันทราย จ.เชียงใหม่</v>
          </cell>
          <cell r="G1490">
            <v>4450000</v>
          </cell>
          <cell r="H1490">
            <v>237</v>
          </cell>
          <cell r="I1490">
            <v>123</v>
          </cell>
          <cell r="J1490">
            <v>114</v>
          </cell>
        </row>
        <row r="1491">
          <cell r="C1491" t="str">
            <v>1Z.59.0904.1.2.2.00.2</v>
          </cell>
          <cell r="D1491" t="str">
            <v>เชียงใหม่</v>
          </cell>
          <cell r="E1491">
            <v>2559</v>
          </cell>
          <cell r="F1491" t="str">
            <v>พื้นที่บ้านห้วยแก้ว ม.3 ต.แม่แฝก อ.สันทราย จ.เชียงใหม่</v>
          </cell>
          <cell r="G1491">
            <v>3825000</v>
          </cell>
          <cell r="H1491">
            <v>211</v>
          </cell>
          <cell r="I1491">
            <v>106</v>
          </cell>
          <cell r="J1491">
            <v>105</v>
          </cell>
        </row>
        <row r="1492">
          <cell r="C1492" t="str">
            <v>1Z.59.0977.1.2.2.00.2</v>
          </cell>
          <cell r="D1492" t="str">
            <v>เชียงใหม่</v>
          </cell>
          <cell r="E1492">
            <v>2559</v>
          </cell>
          <cell r="F1492" t="str">
            <v>หมู่ที่ 1 และ หมู่ที่ 2 ต.ชมภู อ.สารภี จ.เชียงใหม่</v>
          </cell>
          <cell r="G1492">
            <v>1892000</v>
          </cell>
          <cell r="H1492">
            <v>150</v>
          </cell>
          <cell r="I1492">
            <v>19</v>
          </cell>
          <cell r="J1492">
            <v>131</v>
          </cell>
        </row>
        <row r="1493">
          <cell r="C1493" t="str">
            <v>1Z.59.1027.1.2.2.00.2</v>
          </cell>
          <cell r="D1493" t="str">
            <v>เชียงใหม่</v>
          </cell>
          <cell r="E1493">
            <v>2559</v>
          </cell>
          <cell r="F1493" t="str">
            <v>หมู่ที่ 1 หมู่ที่ 3 และหมู่ที่ 4 ต.ป่าไผ่ อ.สันทราย จ.เชียงใหม่</v>
          </cell>
          <cell r="G1493">
            <v>3325000</v>
          </cell>
          <cell r="H1493">
            <v>120</v>
          </cell>
          <cell r="I1493">
            <v>50</v>
          </cell>
          <cell r="J1493">
            <v>70</v>
          </cell>
        </row>
        <row r="1494">
          <cell r="C1494" t="str">
            <v>1Z.59.1851.1.2.2.00.2</v>
          </cell>
          <cell r="D1494" t="str">
            <v>เชียงใหม่</v>
          </cell>
          <cell r="E1494">
            <v>2559</v>
          </cell>
          <cell r="F1494" t="str">
            <v>หมู่ที่ 10 บ้านคุรุสภา ต.สันนาเม็ง อ.เมือง จ.เชียงใหม่</v>
          </cell>
          <cell r="G1494">
            <v>6782000</v>
          </cell>
          <cell r="H1494">
            <v>268</v>
          </cell>
          <cell r="I1494">
            <v>323</v>
          </cell>
          <cell r="J1494">
            <v>-55</v>
          </cell>
          <cell r="K1494" t="str">
            <v>CP</v>
          </cell>
        </row>
        <row r="1495">
          <cell r="C1495" t="str">
            <v>1Z.59.1002.1.2.2.00.2</v>
          </cell>
          <cell r="D1495" t="str">
            <v>เชียงใหม่</v>
          </cell>
          <cell r="E1495">
            <v>2559</v>
          </cell>
          <cell r="F1495" t="str">
            <v>หมู่ที่ 3 ต.ป่าบง อ.สารภี จ.เชียงใหม่</v>
          </cell>
          <cell r="G1495">
            <v>1104500</v>
          </cell>
          <cell r="H1495">
            <v>60</v>
          </cell>
          <cell r="I1495">
            <v>2</v>
          </cell>
          <cell r="J1495">
            <v>58</v>
          </cell>
        </row>
        <row r="1496">
          <cell r="C1496" t="str">
            <v>1Z.59.0967.1.2.2.00.2</v>
          </cell>
          <cell r="D1496" t="str">
            <v>เชียงใหม่</v>
          </cell>
          <cell r="E1496">
            <v>2559</v>
          </cell>
          <cell r="F1496" t="str">
            <v>หมู่ที่ 5 บ้านเทพาราม ต.ป่าบง อ.สารภี จ.เชียงใหม่</v>
          </cell>
          <cell r="G1496">
            <v>956000</v>
          </cell>
          <cell r="H1496">
            <v>100</v>
          </cell>
          <cell r="I1496">
            <v>0</v>
          </cell>
          <cell r="J1496">
            <v>100</v>
          </cell>
        </row>
        <row r="1497">
          <cell r="C1497" t="str">
            <v>1Z.59.0965.1.2.2.00.2</v>
          </cell>
          <cell r="D1497" t="str">
            <v>เชียงใหม่</v>
          </cell>
          <cell r="E1497">
            <v>2559</v>
          </cell>
          <cell r="F1497" t="str">
            <v>หมู่ที่ 9 ต.ลวงเหนือ อ.ดอยสะเก็ด จ.เชียงใหม่</v>
          </cell>
          <cell r="G1497">
            <v>185600</v>
          </cell>
          <cell r="H1497">
            <v>20</v>
          </cell>
          <cell r="I1497">
            <v>5</v>
          </cell>
          <cell r="J1497">
            <v>15</v>
          </cell>
        </row>
        <row r="1498">
          <cell r="C1498" t="str">
            <v>1Z.60.0313.1.2.2.00.</v>
          </cell>
          <cell r="D1498" t="str">
            <v>เชียงใหม่</v>
          </cell>
          <cell r="E1498">
            <v>2560</v>
          </cell>
          <cell r="F1498" t="str">
            <v xml:space="preserve"> ม.1 ม.6 และ ม.8 ต.สันทรายหลวง อ.สันทราย จ.เชียงใหม่</v>
          </cell>
          <cell r="G1498">
            <v>3130000</v>
          </cell>
          <cell r="H1498">
            <v>160</v>
          </cell>
          <cell r="I1498">
            <v>0</v>
          </cell>
          <cell r="J1498">
            <v>160</v>
          </cell>
        </row>
        <row r="1499">
          <cell r="C1499" t="str">
            <v>1Z.60.0368.1.2.2.00.</v>
          </cell>
          <cell r="D1499" t="str">
            <v>เชียงใหม่</v>
          </cell>
          <cell r="E1499">
            <v>2560</v>
          </cell>
          <cell r="F1499" t="str">
            <v>ชุมชนค่ายลูกเสือ ชุมชนช่างเคี่ยน 4 ต.ช้างเผือก อ.เมือง จ.เชียงใหม่</v>
          </cell>
          <cell r="G1499">
            <v>5820000</v>
          </cell>
          <cell r="I1499">
            <v>0</v>
          </cell>
          <cell r="J1499">
            <v>0</v>
          </cell>
        </row>
        <row r="1500">
          <cell r="C1500" t="str">
            <v>1Z.60.0357.1.2.2.00.</v>
          </cell>
          <cell r="D1500" t="str">
            <v>เชียงใหม่</v>
          </cell>
          <cell r="E1500">
            <v>2560</v>
          </cell>
          <cell r="F1500" t="str">
            <v>ม.1 ม.3 ม.4 ม.5 ม.6 และ ม.7 ต.สันพระเนตร อ.สันทราย  จ.เชียงใหม่</v>
          </cell>
          <cell r="G1500">
            <v>6970360</v>
          </cell>
          <cell r="H1500">
            <v>315</v>
          </cell>
          <cell r="I1500">
            <v>5</v>
          </cell>
          <cell r="J1500">
            <v>310</v>
          </cell>
        </row>
        <row r="1501">
          <cell r="C1501" t="str">
            <v>1Z.60.0309.1.2.2.00.</v>
          </cell>
          <cell r="D1501" t="str">
            <v>เชียงใหม่</v>
          </cell>
          <cell r="E1501">
            <v>2560</v>
          </cell>
          <cell r="F1501" t="str">
            <v>ม.1 ม.6 ม.7 และ ม.8 ต.สันกลาง อ.สันกำแพง จ.เชียงใหม่</v>
          </cell>
          <cell r="G1501">
            <v>3380000</v>
          </cell>
          <cell r="H1501">
            <v>185</v>
          </cell>
          <cell r="I1501">
            <v>1</v>
          </cell>
          <cell r="J1501">
            <v>184</v>
          </cell>
        </row>
        <row r="1502">
          <cell r="C1502" t="str">
            <v>1Z.60.0306.1.2.2.00.</v>
          </cell>
          <cell r="D1502" t="str">
            <v>เชียงใหม่</v>
          </cell>
          <cell r="E1502">
            <v>2560</v>
          </cell>
          <cell r="F1502" t="str">
            <v>ม.1 และ ม.6 ต.สันป่าเปา อ.สันทราย  จ.เชียงใหม่</v>
          </cell>
          <cell r="G1502">
            <v>775820</v>
          </cell>
          <cell r="H1502">
            <v>65</v>
          </cell>
          <cell r="I1502">
            <v>0</v>
          </cell>
          <cell r="J1502">
            <v>65</v>
          </cell>
        </row>
        <row r="1503">
          <cell r="C1503" t="str">
            <v>1Z.60.0311.1.2.2.00.</v>
          </cell>
          <cell r="D1503" t="str">
            <v>เชียงใหม่</v>
          </cell>
          <cell r="E1503">
            <v>2560</v>
          </cell>
          <cell r="F1503" t="str">
            <v>ม.1 และ ม.8 ต.หนองควาย อ.หางดง  จ.เชียงใหม่</v>
          </cell>
          <cell r="G1503">
            <v>3597140</v>
          </cell>
          <cell r="H1503">
            <v>190</v>
          </cell>
          <cell r="I1503">
            <v>0</v>
          </cell>
          <cell r="J1503">
            <v>190</v>
          </cell>
        </row>
        <row r="1504">
          <cell r="C1504" t="str">
            <v>1Z.60.0314.1.2.2.00.</v>
          </cell>
          <cell r="D1504" t="str">
            <v>เชียงใหม่</v>
          </cell>
          <cell r="E1504">
            <v>2560</v>
          </cell>
          <cell r="F1504" t="str">
            <v>ม.10 และ ม.12 ต.สันนาเม็ง อ.สันทราย  จ.เชียงใหม่</v>
          </cell>
          <cell r="G1504">
            <v>7463200</v>
          </cell>
          <cell r="H1504">
            <v>380</v>
          </cell>
          <cell r="I1504">
            <v>98</v>
          </cell>
          <cell r="J1504">
            <v>282</v>
          </cell>
        </row>
        <row r="1505">
          <cell r="C1505" t="str">
            <v>1Z.60.0310.1.2.2.00.</v>
          </cell>
          <cell r="D1505" t="str">
            <v>เชียงใหม่</v>
          </cell>
          <cell r="E1505">
            <v>2560</v>
          </cell>
          <cell r="F1505" t="str">
            <v>ม.15 ต.ยุหว่า อ.สันป่าตอง จ.เชียงใหม่</v>
          </cell>
          <cell r="G1505">
            <v>754000</v>
          </cell>
          <cell r="H1505">
            <v>40</v>
          </cell>
          <cell r="I1505">
            <v>0</v>
          </cell>
          <cell r="J1505">
            <v>40</v>
          </cell>
        </row>
        <row r="1506">
          <cell r="C1506" t="str">
            <v>1Z.60.0364.1.2.2.00.</v>
          </cell>
          <cell r="D1506" t="str">
            <v>เชียงใหม่</v>
          </cell>
          <cell r="E1506">
            <v>2560</v>
          </cell>
          <cell r="F1506" t="str">
            <v>ม.2 ต.แม่แฝก อ.สันทราย จ.เชียงใหม่</v>
          </cell>
          <cell r="G1506">
            <v>6639067</v>
          </cell>
          <cell r="H1506">
            <v>289</v>
          </cell>
          <cell r="I1506">
            <v>1</v>
          </cell>
          <cell r="J1506">
            <v>288</v>
          </cell>
        </row>
        <row r="1507">
          <cell r="C1507" t="str">
            <v>1Z.60.0356.1.2.2.00.</v>
          </cell>
          <cell r="D1507" t="str">
            <v>เชียงใหม่</v>
          </cell>
          <cell r="E1507">
            <v>2560</v>
          </cell>
          <cell r="F1507" t="str">
            <v>ม.2 ม.3 และ ม.4 ต.ยางเนิ้ง อ.สารภี จ.เชียงใหม่</v>
          </cell>
          <cell r="G1507">
            <v>3999540</v>
          </cell>
          <cell r="H1507">
            <v>190</v>
          </cell>
          <cell r="I1507">
            <v>0</v>
          </cell>
          <cell r="J1507">
            <v>190</v>
          </cell>
        </row>
        <row r="1508">
          <cell r="C1508" t="str">
            <v>1Z.60.0307.1.2.2.00.</v>
          </cell>
          <cell r="D1508" t="str">
            <v>เชียงใหม่</v>
          </cell>
          <cell r="E1508">
            <v>2560</v>
          </cell>
          <cell r="F1508" t="str">
            <v>ม.2 ม.3 และ ม.8 ต.สันทรายน้อย  อ.สันทราย  จ.เชียงใหม่</v>
          </cell>
          <cell r="G1508">
            <v>3757067</v>
          </cell>
          <cell r="H1508">
            <v>270</v>
          </cell>
          <cell r="I1508">
            <v>0</v>
          </cell>
          <cell r="J1508">
            <v>270</v>
          </cell>
        </row>
        <row r="1509">
          <cell r="C1509" t="str">
            <v>1Z.60.0312.1.2.2.00.</v>
          </cell>
          <cell r="D1509" t="str">
            <v>เชียงใหม่</v>
          </cell>
          <cell r="E1509">
            <v>2560</v>
          </cell>
          <cell r="F1509" t="str">
            <v>ม.4 ต.สันผีเสื้อ อ.เมือง จ.เชียงใหม่</v>
          </cell>
          <cell r="G1509">
            <v>780000</v>
          </cell>
          <cell r="H1509">
            <v>40</v>
          </cell>
          <cell r="I1509">
            <v>0</v>
          </cell>
          <cell r="J1509">
            <v>40</v>
          </cell>
        </row>
        <row r="1510">
          <cell r="C1510" t="str">
            <v>1Z.60.0308.1.2.2.00.</v>
          </cell>
          <cell r="D1510" t="str">
            <v>เชียงใหม่</v>
          </cell>
          <cell r="E1510">
            <v>2560</v>
          </cell>
          <cell r="F1510" t="str">
            <v>ม.4 ม.5 และ ม.7 ต.ป่าแดด อ.เมือง จ.เชียงใหม่</v>
          </cell>
          <cell r="G1510">
            <v>1329200</v>
          </cell>
          <cell r="H1510">
            <v>80</v>
          </cell>
          <cell r="I1510">
            <v>0</v>
          </cell>
          <cell r="J1510">
            <v>80</v>
          </cell>
        </row>
        <row r="1511">
          <cell r="C1511" t="str">
            <v>1Z.60.0363.1.2.2.00.</v>
          </cell>
          <cell r="D1511" t="str">
            <v>เชียงใหม่</v>
          </cell>
          <cell r="E1511">
            <v>2560</v>
          </cell>
          <cell r="F1511" t="str">
            <v>ม.5 ต.สันผักหวาน อ.หางดง จ.เชียงใหม่</v>
          </cell>
          <cell r="G1511">
            <v>6086970</v>
          </cell>
          <cell r="H1511">
            <v>190</v>
          </cell>
          <cell r="I1511">
            <v>24</v>
          </cell>
          <cell r="J1511">
            <v>166</v>
          </cell>
        </row>
        <row r="1512">
          <cell r="C1512" t="str">
            <v>1Z.60.0358.1.2.2.00.</v>
          </cell>
          <cell r="D1512" t="str">
            <v>เชียงใหม่</v>
          </cell>
          <cell r="E1512">
            <v>2560</v>
          </cell>
          <cell r="F1512" t="str">
            <v>ม.5 และ ม.6 ต.หนองผึ้ง อ.สารภี จ.เชียงใหม่</v>
          </cell>
          <cell r="G1512">
            <v>2772500</v>
          </cell>
          <cell r="H1512">
            <v>120</v>
          </cell>
          <cell r="I1512">
            <v>0</v>
          </cell>
          <cell r="J1512">
            <v>120</v>
          </cell>
        </row>
        <row r="1513">
          <cell r="C1513" t="str">
            <v>1Z.60.0305.1.2.2.00.</v>
          </cell>
          <cell r="D1513" t="str">
            <v>เชียงใหม่</v>
          </cell>
          <cell r="E1513">
            <v>2560</v>
          </cell>
          <cell r="F1513" t="str">
            <v>ม.5 และ ม.8 ต.แม่เหียะ อ.เมือง จ.เชียงใหม่</v>
          </cell>
          <cell r="G1513">
            <v>3301600</v>
          </cell>
          <cell r="H1513">
            <v>360</v>
          </cell>
          <cell r="I1513">
            <v>0</v>
          </cell>
          <cell r="J1513">
            <v>360</v>
          </cell>
        </row>
        <row r="1514">
          <cell r="C1514" t="str">
            <v>1Z.60.0366.1.2.2.00.</v>
          </cell>
          <cell r="D1514" t="str">
            <v>เชียงใหม่</v>
          </cell>
          <cell r="E1514">
            <v>2560</v>
          </cell>
          <cell r="F1514" t="str">
            <v>ม.6 และ ม.12 ต.เชิงดอย อ.ดอยสะเก็ด  จ.เชียงใหม่</v>
          </cell>
          <cell r="G1514">
            <v>2751000</v>
          </cell>
          <cell r="H1514">
            <v>50</v>
          </cell>
          <cell r="I1514">
            <v>6</v>
          </cell>
          <cell r="J1514">
            <v>44</v>
          </cell>
        </row>
        <row r="1515">
          <cell r="C1515" t="str">
            <v>1Z.59.0980.1.2.2.00.2</v>
          </cell>
          <cell r="D1515" t="str">
            <v>เด่นชัย</v>
          </cell>
          <cell r="E1515">
            <v>2559</v>
          </cell>
          <cell r="F1515" t="str">
            <v>ซอยโสภัทรา ม.4 ต.ดอนมูล อ.สูงเม่น จ.แพร่</v>
          </cell>
          <cell r="G1515">
            <v>152000</v>
          </cell>
          <cell r="H1515">
            <v>15</v>
          </cell>
          <cell r="I1515">
            <v>7</v>
          </cell>
          <cell r="J1515">
            <v>8</v>
          </cell>
        </row>
        <row r="1516">
          <cell r="C1516" t="str">
            <v>1Z.59.0937.1.2.2.00.2</v>
          </cell>
          <cell r="D1516" t="str">
            <v>เด่นชัย</v>
          </cell>
          <cell r="E1516">
            <v>2559</v>
          </cell>
          <cell r="F1516" t="str">
            <v>เทศบาลตำบลแม่จั๊วะ ซอย 19 ม.4 ต.แม่จั๊วะ อ.เด่นชัย จ.แพร่</v>
          </cell>
          <cell r="G1516">
            <v>83000</v>
          </cell>
          <cell r="H1516">
            <v>20</v>
          </cell>
          <cell r="I1516">
            <v>4</v>
          </cell>
          <cell r="J1516">
            <v>16</v>
          </cell>
        </row>
        <row r="1517">
          <cell r="C1517" t="str">
            <v>1Z.59.0989.1.2.2.00.2</v>
          </cell>
          <cell r="D1517" t="str">
            <v>เด่นชัย</v>
          </cell>
          <cell r="E1517">
            <v>2559</v>
          </cell>
          <cell r="F1517" t="str">
            <v>เทศบาลตำบลแม่จั๊วะ ซอย 21,24 ม.4 ต.แม่จั๊วะ อ.เด่นชัย จ.แพร่</v>
          </cell>
          <cell r="G1517">
            <v>443300</v>
          </cell>
          <cell r="H1517">
            <v>40</v>
          </cell>
          <cell r="I1517">
            <v>18</v>
          </cell>
          <cell r="J1517">
            <v>22</v>
          </cell>
        </row>
        <row r="1518">
          <cell r="C1518" t="str">
            <v>1Z.59.0951.1.2.2.00.2</v>
          </cell>
          <cell r="D1518" t="str">
            <v>เด่นชัย</v>
          </cell>
          <cell r="E1518">
            <v>2559</v>
          </cell>
          <cell r="F1518" t="str">
            <v>เทศบาลตำบลแม่จั๊วะ ซอย 28 ม.9 ต.แม่จั๊วะ อ.เด่นชัย จ.แพร่</v>
          </cell>
          <cell r="G1518">
            <v>88800</v>
          </cell>
          <cell r="H1518">
            <v>15</v>
          </cell>
          <cell r="I1518">
            <v>8</v>
          </cell>
          <cell r="J1518">
            <v>7</v>
          </cell>
        </row>
        <row r="1519">
          <cell r="C1519" t="str">
            <v>1Z.59.0973.1.2.2.00.2</v>
          </cell>
          <cell r="D1519" t="str">
            <v>เด่นชัย</v>
          </cell>
          <cell r="E1519">
            <v>2559</v>
          </cell>
          <cell r="F1519" t="str">
            <v>เทศบาลตำบลแม่จั๊วะ ซอย 9 ม.8 ต.แม่จั๊วะ อ.เด่นชัย จ.แพร่</v>
          </cell>
          <cell r="G1519">
            <v>540400</v>
          </cell>
          <cell r="H1519">
            <v>60</v>
          </cell>
          <cell r="I1519">
            <v>16</v>
          </cell>
          <cell r="J1519">
            <v>44</v>
          </cell>
        </row>
        <row r="1520">
          <cell r="C1520" t="str">
            <v>1Z.59.0993.1.2.2.00.2</v>
          </cell>
          <cell r="D1520" t="str">
            <v>เด่นชัย</v>
          </cell>
          <cell r="E1520">
            <v>2559</v>
          </cell>
          <cell r="F1520" t="str">
            <v>หมู่ที่ 1 บ้านช่องลม ต.หัวฝาย อ.สูงเม่น จ.แพร่</v>
          </cell>
          <cell r="G1520">
            <v>2328500</v>
          </cell>
          <cell r="H1520">
            <v>200</v>
          </cell>
          <cell r="I1520">
            <v>11</v>
          </cell>
          <cell r="J1520">
            <v>189</v>
          </cell>
        </row>
        <row r="1521">
          <cell r="C1521" t="str">
            <v>1Z.61.0032.1.2.2.00.1</v>
          </cell>
          <cell r="D1521" t="str">
            <v>เด่นชัย</v>
          </cell>
          <cell r="E1521">
            <v>2561</v>
          </cell>
          <cell r="F1521" t="str">
            <v>เทศบาลแม่จั๊วะ ซอย 22 ม.5 ต.แม่จั๊วะ อ.เด่นชัย จ.แพร่</v>
          </cell>
          <cell r="G1521">
            <v>160400</v>
          </cell>
          <cell r="H1521">
            <v>7</v>
          </cell>
          <cell r="I1521">
            <v>0</v>
          </cell>
          <cell r="J1521">
            <v>7</v>
          </cell>
        </row>
        <row r="1522">
          <cell r="C1522" t="str">
            <v>1Z.61.0051.1.2.2.00.1</v>
          </cell>
          <cell r="D1522" t="str">
            <v>เด่นชัย</v>
          </cell>
          <cell r="E1522">
            <v>2561</v>
          </cell>
          <cell r="F1522" t="str">
            <v>บ้านดอนมูล ม.4 และ ม.9 ต.ดอนมูล อ.สูงเม่น จ.แพร่</v>
          </cell>
          <cell r="G1522">
            <v>554400</v>
          </cell>
          <cell r="H1522">
            <v>20</v>
          </cell>
          <cell r="I1522">
            <v>0</v>
          </cell>
          <cell r="J1522">
            <v>20</v>
          </cell>
        </row>
        <row r="1523">
          <cell r="C1523" t="str">
            <v>1Z.61.0052.1.2.2.00.1</v>
          </cell>
          <cell r="D1523" t="str">
            <v>เด่นชัย</v>
          </cell>
          <cell r="E1523">
            <v>2561</v>
          </cell>
          <cell r="F1523" t="str">
            <v>บ้านน้ำโค้ง ม.4 ต.เด่นชัย อ.เด่นชัย จ.แพร่</v>
          </cell>
          <cell r="G1523">
            <v>558400</v>
          </cell>
          <cell r="H1523">
            <v>20</v>
          </cell>
          <cell r="I1523">
            <v>0</v>
          </cell>
          <cell r="J1523">
            <v>20</v>
          </cell>
        </row>
        <row r="1524">
          <cell r="C1524" t="str">
            <v>1Z.59.0958.1.2.2.00.2</v>
          </cell>
          <cell r="D1524" t="str">
            <v>เถิน</v>
          </cell>
          <cell r="E1524">
            <v>2559</v>
          </cell>
          <cell r="F1524" t="str">
            <v>ถนนดอยคำ ม.7 บ้านดอยคำ ต.พระบาทวังตวง อ.แม่พริก จ.ลำปาง</v>
          </cell>
          <cell r="G1524">
            <v>90000</v>
          </cell>
          <cell r="H1524">
            <v>10</v>
          </cell>
          <cell r="I1524">
            <v>12</v>
          </cell>
          <cell r="J1524">
            <v>-2</v>
          </cell>
          <cell r="K1524" t="str">
            <v>CP</v>
          </cell>
        </row>
        <row r="1525">
          <cell r="C1525" t="str">
            <v>1Z.59.0966.1.2.2.00.2</v>
          </cell>
          <cell r="D1525" t="str">
            <v>เถิน</v>
          </cell>
          <cell r="E1525">
            <v>2559</v>
          </cell>
          <cell r="F1525" t="str">
            <v>ถนนป่าตาล ซ.2,3,4 ต.เถินบุรี อ.เถิน จ.ลำปาง</v>
          </cell>
          <cell r="G1525">
            <v>420000</v>
          </cell>
          <cell r="H1525">
            <v>55</v>
          </cell>
          <cell r="I1525">
            <v>17</v>
          </cell>
          <cell r="J1525">
            <v>38</v>
          </cell>
        </row>
        <row r="1526">
          <cell r="C1526" t="str">
            <v>1Z.59.0944.1.2.2.00.2</v>
          </cell>
          <cell r="D1526" t="str">
            <v>เถิน</v>
          </cell>
          <cell r="E1526">
            <v>2559</v>
          </cell>
          <cell r="F1526" t="str">
            <v>ถนนแม่ตั๋ง ซ.2 (ซอยร่วมใจ) บ้านแม่ตั๋ง ม.3 ต.พระบาทวังตวง อ.แม่พริก จ.ลำปาง</v>
          </cell>
          <cell r="G1526">
            <v>170000</v>
          </cell>
          <cell r="H1526">
            <v>22</v>
          </cell>
          <cell r="I1526">
            <v>16</v>
          </cell>
          <cell r="J1526">
            <v>6</v>
          </cell>
        </row>
        <row r="1527">
          <cell r="C1527" t="str">
            <v>1Z.59.0954.1.2.2.00.2</v>
          </cell>
          <cell r="D1527" t="str">
            <v>เถิน</v>
          </cell>
          <cell r="E1527">
            <v>2559</v>
          </cell>
          <cell r="F1527" t="str">
            <v>ถนนแม่ตั๋ง ม.3 ต.พระบาทวังตวง อ.แม่พริก จ.ลำปาง</v>
          </cell>
          <cell r="G1527">
            <v>290000</v>
          </cell>
          <cell r="H1527">
            <v>33</v>
          </cell>
          <cell r="I1527">
            <v>25</v>
          </cell>
          <cell r="J1527">
            <v>8</v>
          </cell>
        </row>
        <row r="1528">
          <cell r="C1528" t="str">
            <v>1Z.59.0930.1.2.2.00.2</v>
          </cell>
          <cell r="D1528" t="str">
            <v>เถิน</v>
          </cell>
          <cell r="E1528">
            <v>2559</v>
          </cell>
          <cell r="F1528" t="str">
            <v>บ้านจัวกลาง ม.9 ต.สมัย อ.สบปราบ จ.ลำปาง</v>
          </cell>
          <cell r="G1528">
            <v>370000</v>
          </cell>
          <cell r="H1528">
            <v>105</v>
          </cell>
          <cell r="I1528">
            <v>39</v>
          </cell>
          <cell r="J1528">
            <v>66</v>
          </cell>
        </row>
        <row r="1529">
          <cell r="C1529" t="str">
            <v>1Z.59.0861.1.2.2.00.2</v>
          </cell>
          <cell r="D1529" t="str">
            <v>เถิน</v>
          </cell>
          <cell r="E1529">
            <v>2559</v>
          </cell>
          <cell r="F1529" t="str">
            <v>บ้านดอนแก้ว หมู่ 10 ต.เถินบุรี อ.เถิน จ.ลำปาง</v>
          </cell>
          <cell r="G1529">
            <v>573000</v>
          </cell>
          <cell r="H1529">
            <v>80</v>
          </cell>
          <cell r="I1529">
            <v>17</v>
          </cell>
          <cell r="J1529">
            <v>63</v>
          </cell>
        </row>
        <row r="1530">
          <cell r="C1530" t="str">
            <v>1Z.59.0862.1.2.2.00.2</v>
          </cell>
          <cell r="D1530" t="str">
            <v>เถิน</v>
          </cell>
          <cell r="E1530">
            <v>2559</v>
          </cell>
          <cell r="F1530" t="str">
            <v>บ้านน้ำโท้ง หมู่ 1 ต.เถินบุรี อ.เถิน จ.ลำปาง</v>
          </cell>
          <cell r="G1530">
            <v>543000</v>
          </cell>
          <cell r="H1530">
            <v>75</v>
          </cell>
          <cell r="I1530">
            <v>10</v>
          </cell>
          <cell r="J1530">
            <v>65</v>
          </cell>
        </row>
        <row r="1531">
          <cell r="C1531" t="str">
            <v>1Z.59.0838.1.2.2.00.2</v>
          </cell>
          <cell r="D1531" t="str">
            <v>เถิน</v>
          </cell>
          <cell r="E1531">
            <v>2559</v>
          </cell>
          <cell r="F1531" t="str">
            <v>บ้านวังหิน หมู่ 6 ต.เถินบุรี อ.เถิน จ.ลำปาง</v>
          </cell>
          <cell r="G1531">
            <v>320000</v>
          </cell>
          <cell r="H1531">
            <v>67</v>
          </cell>
          <cell r="I1531">
            <v>8</v>
          </cell>
          <cell r="J1531">
            <v>59</v>
          </cell>
        </row>
        <row r="1532">
          <cell r="C1532" t="str">
            <v>1Z.60.0380.1.2.2.00.</v>
          </cell>
          <cell r="D1532" t="str">
            <v>เถิน</v>
          </cell>
          <cell r="E1532">
            <v>2560</v>
          </cell>
          <cell r="F1532" t="str">
            <v>ซอยหลังนิ่มซี่เส็ง บ้านหลาย หมู่ 1 ต.สบปราบ อ.สบปราบ จ.ลำปาง</v>
          </cell>
          <cell r="G1532">
            <v>325000</v>
          </cell>
          <cell r="H1532">
            <v>42</v>
          </cell>
          <cell r="I1532">
            <v>3</v>
          </cell>
          <cell r="J1532">
            <v>39</v>
          </cell>
        </row>
        <row r="1533">
          <cell r="C1533" t="str">
            <v>1Z.60.0379.1.2.2.00.</v>
          </cell>
          <cell r="D1533" t="str">
            <v>เถิน</v>
          </cell>
          <cell r="E1533">
            <v>2560</v>
          </cell>
          <cell r="F1533" t="str">
            <v>บ้านท่าหลวง ม.4 ต.เถินบุรี อ.เถิน จ.ลำปาง</v>
          </cell>
          <cell r="G1533">
            <v>47467</v>
          </cell>
          <cell r="H1533">
            <v>12</v>
          </cell>
          <cell r="I1533">
            <v>4</v>
          </cell>
          <cell r="J1533">
            <v>8</v>
          </cell>
        </row>
        <row r="1534">
          <cell r="C1534" t="str">
            <v>1Z.60.0386.1.2.2.00.</v>
          </cell>
          <cell r="D1534" t="str">
            <v>เถิน</v>
          </cell>
          <cell r="E1534">
            <v>2560</v>
          </cell>
          <cell r="F1534" t="str">
            <v>บ้านสบคือซอย 11 หมู่ 10 ต.ล้อมแรด อ.เถิน    จ.ลำปาง</v>
          </cell>
          <cell r="G1534">
            <v>175067</v>
          </cell>
          <cell r="H1534">
            <v>12</v>
          </cell>
          <cell r="I1534">
            <v>1</v>
          </cell>
          <cell r="J1534">
            <v>11</v>
          </cell>
        </row>
        <row r="1535">
          <cell r="C1535" t="str">
            <v>1Z.59.1031.1.2.2.00.2</v>
          </cell>
          <cell r="D1535" t="str">
            <v>ท่าวังผา</v>
          </cell>
          <cell r="E1535">
            <v>2559</v>
          </cell>
          <cell r="F1535" t="str">
            <v>ซอย 2 รัชดา ม.15 อ.เชียงกลาง จ.น่าน</v>
          </cell>
          <cell r="G1535">
            <v>270000</v>
          </cell>
          <cell r="H1535">
            <v>12</v>
          </cell>
          <cell r="I1535">
            <v>19</v>
          </cell>
          <cell r="J1535">
            <v>-7</v>
          </cell>
          <cell r="K1535" t="str">
            <v>CP</v>
          </cell>
        </row>
        <row r="1536">
          <cell r="C1536" t="str">
            <v>1Z.59.2058.1.2.2.00.2</v>
          </cell>
          <cell r="D1536" t="str">
            <v>ท่าวังผา</v>
          </cell>
          <cell r="E1536">
            <v>2559</v>
          </cell>
          <cell r="F1536" t="str">
            <v>ซอยร้านนฤมล ม.2 บ้านป่าหัด อ.ปัว จ.น่าน</v>
          </cell>
          <cell r="G1536">
            <v>200000</v>
          </cell>
          <cell r="H1536">
            <v>15</v>
          </cell>
          <cell r="I1536">
            <v>3</v>
          </cell>
          <cell r="J1536">
            <v>12</v>
          </cell>
        </row>
        <row r="1537">
          <cell r="C1537" t="str">
            <v>1Z.59.1008.1.2.2.00.2</v>
          </cell>
          <cell r="D1537" t="str">
            <v>ท่าวังผา</v>
          </cell>
          <cell r="E1537">
            <v>2559</v>
          </cell>
          <cell r="F1537" t="str">
            <v>ตลาดบ้านส้าน อ.ปัว จ.น่าน</v>
          </cell>
          <cell r="G1537">
            <v>1000000</v>
          </cell>
          <cell r="H1537">
            <v>50</v>
          </cell>
          <cell r="I1537">
            <v>24</v>
          </cell>
          <cell r="J1537">
            <v>26</v>
          </cell>
        </row>
        <row r="1538">
          <cell r="C1538" t="str">
            <v>1Z.59.0998.1.2.2.00.2</v>
          </cell>
          <cell r="D1538" t="str">
            <v>ท่าวังผา</v>
          </cell>
          <cell r="E1538">
            <v>2559</v>
          </cell>
          <cell r="F1538" t="str">
            <v>ตั้งแต่หัวดับเพลิงหน้าร้านนำชัยเครื่องเงิน ต.ป่ากลาง อ.ปัว จ.น่าน</v>
          </cell>
          <cell r="G1538">
            <v>1197000</v>
          </cell>
          <cell r="H1538">
            <v>65</v>
          </cell>
          <cell r="I1538">
            <v>43</v>
          </cell>
          <cell r="J1538">
            <v>22</v>
          </cell>
        </row>
        <row r="1539">
          <cell r="C1539" t="str">
            <v>1Z.61.0049.1.2.2.00.1</v>
          </cell>
          <cell r="D1539" t="str">
            <v>ท่าวังผา</v>
          </cell>
          <cell r="E1539">
            <v>2561</v>
          </cell>
          <cell r="F1539" t="str">
            <v>ซอย 2 รัชดา ม.15 ต.เชียงกลาง อ.เชียงกลาง จ.น่าน</v>
          </cell>
          <cell r="G1539">
            <v>267300</v>
          </cell>
          <cell r="H1539">
            <v>12</v>
          </cell>
          <cell r="I1539">
            <v>1</v>
          </cell>
          <cell r="J1539">
            <v>11</v>
          </cell>
        </row>
        <row r="1540">
          <cell r="C1540" t="str">
            <v>1Z.59.0617.1.2.2.00.1</v>
          </cell>
          <cell r="D1540" t="str">
            <v>เทิง</v>
          </cell>
          <cell r="E1540">
            <v>2559</v>
          </cell>
          <cell r="F1540" t="str">
            <v>ตั้งแต่ปากทางบ้านร่องแช่ที่หน้าบ้านเลขที่ 42/1 ม.10 ถึง หน้าบ้านนายประสิทธ์  ขัดสีบ้านเลขที่ 10  ม.7 ต.เวียง อ.เทิง จ.เชียงราย</v>
          </cell>
          <cell r="G1540">
            <v>2252000</v>
          </cell>
          <cell r="H1540">
            <v>40</v>
          </cell>
          <cell r="I1540">
            <v>10</v>
          </cell>
          <cell r="J1540">
            <v>30</v>
          </cell>
        </row>
        <row r="1541">
          <cell r="C1541" t="str">
            <v>1Z.59.0620.1.2.2.00.1</v>
          </cell>
          <cell r="D1541" t="str">
            <v>เทิง</v>
          </cell>
          <cell r="E1541">
            <v>2559</v>
          </cell>
          <cell r="F1541" t="str">
            <v>ฝั่งขวามือ ตั้งแต่หน้าบ้านเลขที่ 52 ม.12 ถึงสำนักงาน อบต.เวียงเทิง ถนนทางหลวงหมายเลข 1020 ตอนเทิง - เชียงของ ต.เวียง อ.เทิง จ.เชียงราย</v>
          </cell>
          <cell r="G1541">
            <v>1333900</v>
          </cell>
          <cell r="H1541">
            <v>20</v>
          </cell>
          <cell r="I1541">
            <v>5</v>
          </cell>
          <cell r="J1541">
            <v>15</v>
          </cell>
        </row>
        <row r="1542">
          <cell r="C1542" t="str">
            <v>1Z.59.0613.1.2.2.00.1</v>
          </cell>
          <cell r="D1542" t="str">
            <v>เทิง</v>
          </cell>
          <cell r="E1542">
            <v>2559</v>
          </cell>
          <cell r="F1542" t="str">
            <v>ฝั่งขวามือตั้งแต่หน้าสถานีตำรวจอำเภอเทิง ถึง หน้าปั๊มน้ำมัน  ปตท. ถนนทางหลวงหมายเลข1020 ตอน เชียงราย - เทิง ต.เวียง อ.เทิง จ.เชียงราย</v>
          </cell>
          <cell r="G1542">
            <v>1820500</v>
          </cell>
          <cell r="H1542">
            <v>40</v>
          </cell>
          <cell r="I1542">
            <v>28</v>
          </cell>
          <cell r="J1542">
            <v>12</v>
          </cell>
        </row>
        <row r="1543">
          <cell r="C1543" t="str">
            <v>1Z.59.0619.1.2.2.00.1</v>
          </cell>
          <cell r="D1543" t="str">
            <v>เทิง</v>
          </cell>
          <cell r="E1543">
            <v>2559</v>
          </cell>
          <cell r="F1543" t="str">
            <v xml:space="preserve">ฝั่งซ้ายมือถนนทางหลวงหมายเลข 1020 ตอนเชียงราย-เทิง ตั้งแต่หน้าบ้านเลขที่  271  ถึง บ้านพักพลอยชมภู  ม.2 ต.เวียง อ.เทิง จ.เชียงราย </v>
          </cell>
          <cell r="G1543">
            <v>1999400</v>
          </cell>
          <cell r="H1543">
            <v>30</v>
          </cell>
          <cell r="I1543">
            <v>17</v>
          </cell>
          <cell r="J1543">
            <v>13</v>
          </cell>
        </row>
        <row r="1544">
          <cell r="C1544" t="str">
            <v>1Z.59.0971.1.2.2.00.2</v>
          </cell>
          <cell r="D1544" t="str">
            <v>เทิง</v>
          </cell>
          <cell r="E1544">
            <v>2559</v>
          </cell>
          <cell r="F1544" t="str">
            <v>ม.14 ต.เวียง อ.เทิง จ.เชียงราย</v>
          </cell>
          <cell r="G1544">
            <v>700000</v>
          </cell>
          <cell r="H1544">
            <v>50</v>
          </cell>
          <cell r="I1544">
            <v>17</v>
          </cell>
          <cell r="J1544">
            <v>33</v>
          </cell>
        </row>
        <row r="1545">
          <cell r="C1545" t="str">
            <v>1Z.59.0850.1.2.2.00.2</v>
          </cell>
          <cell r="D1545" t="str">
            <v>น่าน</v>
          </cell>
          <cell r="E1545">
            <v>2559</v>
          </cell>
          <cell r="F1545" t="str">
            <v>ซอยเข้าสนามกีฬาจังหวัดน่าน ต.ไชยสถาน อ.เมือง จ.น่าน</v>
          </cell>
          <cell r="G1545">
            <v>240000</v>
          </cell>
          <cell r="H1545">
            <v>30</v>
          </cell>
          <cell r="I1545">
            <v>11</v>
          </cell>
          <cell r="J1545">
            <v>19</v>
          </cell>
        </row>
        <row r="1546">
          <cell r="C1546" t="str">
            <v>1Z.59.0925.1.2.2.00.2</v>
          </cell>
          <cell r="D1546" t="str">
            <v>น่าน</v>
          </cell>
          <cell r="E1546">
            <v>2559</v>
          </cell>
          <cell r="F1546" t="str">
            <v xml:space="preserve">ซอยอุดมทรัพย์ ถ.น่าน-ทุ่งช้าง ต.ผาสิงห์ อ.เมือง จ.น่าน </v>
          </cell>
          <cell r="G1546">
            <v>112000</v>
          </cell>
          <cell r="H1546">
            <v>40</v>
          </cell>
          <cell r="I1546">
            <v>4</v>
          </cell>
          <cell r="J1546">
            <v>36</v>
          </cell>
        </row>
        <row r="1547">
          <cell r="C1547" t="str">
            <v>1Z.59.0941.1.2.2.00.2</v>
          </cell>
          <cell r="D1547" t="str">
            <v>น่าน</v>
          </cell>
          <cell r="E1547">
            <v>2559</v>
          </cell>
          <cell r="F1547" t="str">
            <v>ถ.เปรมประชาราษฎร์ ,ถ.วรวิชัย ต.ในเวียง อ.เมือง จ.น่าน</v>
          </cell>
          <cell r="G1547">
            <v>448000</v>
          </cell>
          <cell r="H1547">
            <v>60</v>
          </cell>
          <cell r="I1547">
            <v>2</v>
          </cell>
          <cell r="J1547">
            <v>58</v>
          </cell>
        </row>
        <row r="1548">
          <cell r="C1548" t="str">
            <v>1Z.59.0940.1.2.2.00.2</v>
          </cell>
          <cell r="D1548" t="str">
            <v>น่าน</v>
          </cell>
          <cell r="E1548">
            <v>2559</v>
          </cell>
          <cell r="F1548" t="str">
            <v>ถ.มหาพรหม ซอย2 ต.ในเวียง อ.เมือง จ.น่าน</v>
          </cell>
          <cell r="G1548">
            <v>112000</v>
          </cell>
          <cell r="H1548">
            <v>30</v>
          </cell>
          <cell r="I1548">
            <v>0</v>
          </cell>
          <cell r="J1548">
            <v>30</v>
          </cell>
        </row>
        <row r="1549">
          <cell r="C1549" t="str">
            <v>1Z.59.0938.1.2.2.00.2</v>
          </cell>
          <cell r="D1549" t="str">
            <v>น่าน</v>
          </cell>
          <cell r="E1549">
            <v>2559</v>
          </cell>
          <cell r="F1549" t="str">
            <v>บ้านดอนมูลพัฒนา ม.13 ต.ดู่ใต้ อ.เมืองจ.น่าน</v>
          </cell>
          <cell r="G1549">
            <v>280000</v>
          </cell>
          <cell r="H1549">
            <v>40</v>
          </cell>
          <cell r="I1549">
            <v>6</v>
          </cell>
          <cell r="J1549">
            <v>34</v>
          </cell>
        </row>
        <row r="1550">
          <cell r="C1550" t="str">
            <v>1Z.59.0942.1.2.2.00.2</v>
          </cell>
          <cell r="D1550" t="str">
            <v>น่าน</v>
          </cell>
          <cell r="E1550">
            <v>2559</v>
          </cell>
          <cell r="F1550" t="str">
            <v>บ้านทุ่งเศรษฐี ม.5 ต.ผาสิงห์ อ.เมือง จ.น่าน</v>
          </cell>
          <cell r="G1550">
            <v>151200</v>
          </cell>
          <cell r="H1550">
            <v>20</v>
          </cell>
          <cell r="I1550">
            <v>2</v>
          </cell>
          <cell r="J1550">
            <v>18</v>
          </cell>
        </row>
        <row r="1551">
          <cell r="C1551" t="str">
            <v>1Z.59.0882.1.2.2.00.2</v>
          </cell>
          <cell r="D1551" t="str">
            <v>น่าน</v>
          </cell>
          <cell r="E1551">
            <v>2559</v>
          </cell>
          <cell r="F1551" t="str">
            <v>บ้านมงคลนิมิตร ต.ผาสิงห์ อ.เมือง จ.น่าน</v>
          </cell>
          <cell r="G1551">
            <v>576000</v>
          </cell>
          <cell r="H1551">
            <v>40</v>
          </cell>
          <cell r="I1551">
            <v>8</v>
          </cell>
          <cell r="J1551">
            <v>32</v>
          </cell>
        </row>
        <row r="1552">
          <cell r="C1552" t="str">
            <v>1Z.59.0926.1.2.2.00.2</v>
          </cell>
          <cell r="D1552" t="str">
            <v>น่าน</v>
          </cell>
          <cell r="E1552">
            <v>2559</v>
          </cell>
          <cell r="F1552" t="str">
            <v>บ้านแสงดาว ม.17 ต.ฝายแก้ว อ.ภูเพียง จ.น่าน</v>
          </cell>
          <cell r="G1552">
            <v>224000</v>
          </cell>
          <cell r="H1552">
            <v>40</v>
          </cell>
          <cell r="I1552">
            <v>0</v>
          </cell>
          <cell r="J1552">
            <v>40</v>
          </cell>
        </row>
        <row r="1553">
          <cell r="C1553" t="str">
            <v>1Z.59.0866.1.2.2.00.2</v>
          </cell>
          <cell r="D1553" t="str">
            <v>น่าน</v>
          </cell>
          <cell r="E1553">
            <v>2559</v>
          </cell>
          <cell r="F1553" t="str">
            <v>ม.9 ต.ฝายแก้ว อ.ภูเพียง จ.น่าน</v>
          </cell>
          <cell r="G1553">
            <v>400000</v>
          </cell>
          <cell r="H1553">
            <v>40</v>
          </cell>
          <cell r="I1553">
            <v>0</v>
          </cell>
          <cell r="J1553">
            <v>40</v>
          </cell>
        </row>
        <row r="1554">
          <cell r="C1554" t="str">
            <v>1Z.59.1012.1.2.2.00.2</v>
          </cell>
          <cell r="D1554" t="str">
            <v>น่าน</v>
          </cell>
          <cell r="E1554">
            <v>2559</v>
          </cell>
          <cell r="F1554" t="str">
            <v>สี่แยกช้างเผือก ถ.น่าน - ทุ่งช้าง อ.เมือง จ.น่าน</v>
          </cell>
          <cell r="G1554">
            <v>1660000</v>
          </cell>
          <cell r="H1554">
            <v>80</v>
          </cell>
          <cell r="I1554">
            <v>4</v>
          </cell>
          <cell r="J1554">
            <v>76</v>
          </cell>
        </row>
        <row r="1555">
          <cell r="C1555" t="str">
            <v>1Z.59.0840.1.2.2.00.2</v>
          </cell>
          <cell r="D1555" t="str">
            <v>น่าน</v>
          </cell>
          <cell r="E1555">
            <v>2559</v>
          </cell>
          <cell r="F1555" t="str">
            <v>หน้า มทร.ล้านนาน่าน ถ.มหายศ ต.ในเวียง อ.เมือง จ.น่าน</v>
          </cell>
          <cell r="G1555">
            <v>240000</v>
          </cell>
          <cell r="H1555">
            <v>40</v>
          </cell>
          <cell r="I1555">
            <v>2</v>
          </cell>
          <cell r="J1555">
            <v>38</v>
          </cell>
        </row>
        <row r="1556">
          <cell r="C1556" t="str">
            <v>1Z.60.1013.1.2.2.00.3</v>
          </cell>
          <cell r="D1556" t="str">
            <v>น่าน</v>
          </cell>
          <cell r="E1556">
            <v>2560</v>
          </cell>
          <cell r="F1556" t="str">
            <v>ถนนผากอง ซอย 3 ต.ผาสิงห์ อ.เมืองน่าน จ.น่าน</v>
          </cell>
          <cell r="G1556">
            <v>700000</v>
          </cell>
          <cell r="H1556">
            <v>50</v>
          </cell>
          <cell r="I1556">
            <v>0</v>
          </cell>
          <cell r="J1556">
            <v>50</v>
          </cell>
        </row>
        <row r="1557">
          <cell r="C1557" t="str">
            <v>1Z.60.1011.1.2.2.00.3</v>
          </cell>
          <cell r="D1557" t="str">
            <v>น่าน</v>
          </cell>
          <cell r="E1557">
            <v>2560</v>
          </cell>
          <cell r="F1557" t="str">
            <v>ถนนสายแพร่ - น่าน ทล.101 บ้านดู่ใต้ ต.ดู่ใต้ อ.เมืองน่าน จ.น่าน</v>
          </cell>
          <cell r="G1557">
            <v>900000</v>
          </cell>
          <cell r="H1557">
            <v>60</v>
          </cell>
          <cell r="I1557">
            <v>0</v>
          </cell>
          <cell r="J1557">
            <v>60</v>
          </cell>
        </row>
        <row r="1558">
          <cell r="C1558" t="str">
            <v>1Z.60.1016.1.2.2.00.3</v>
          </cell>
          <cell r="D1558" t="str">
            <v>น่าน</v>
          </cell>
          <cell r="E1558">
            <v>2560</v>
          </cell>
          <cell r="F1558" t="str">
            <v>บ้านพญาวัด ม.6 ต.ดู่ใต้ อ.เมืองน่าน จ.น่าน</v>
          </cell>
          <cell r="G1558">
            <v>1000000</v>
          </cell>
          <cell r="H1558">
            <v>80</v>
          </cell>
          <cell r="I1558">
            <v>0</v>
          </cell>
          <cell r="J1558">
            <v>80</v>
          </cell>
        </row>
        <row r="1559">
          <cell r="C1559" t="str">
            <v>1Z.60.0925.1.2.2.00.3</v>
          </cell>
          <cell r="D1559" t="str">
            <v>น่าน</v>
          </cell>
          <cell r="E1559">
            <v>2560</v>
          </cell>
          <cell r="F1559" t="str">
            <v>บ้านหัวเวียงเหนือ ม.6 ต.ฝายแก้ว อ.ภูเพียง จ.น่าน</v>
          </cell>
          <cell r="G1559">
            <v>600000</v>
          </cell>
          <cell r="H1559">
            <v>60</v>
          </cell>
          <cell r="I1559">
            <v>0</v>
          </cell>
          <cell r="J1559">
            <v>60</v>
          </cell>
        </row>
        <row r="1560">
          <cell r="C1560" t="str">
            <v>1Z.60.0924.1.2.2.00.3</v>
          </cell>
          <cell r="D1560" t="str">
            <v>น่าน</v>
          </cell>
          <cell r="E1560">
            <v>2560</v>
          </cell>
          <cell r="F1560" t="str">
            <v>หัวดับเพลิงชุมชนบ้านมหาโพธิ์ ถ.มหายศ ต.ในเวียง อ.เมือง จ.น่าน</v>
          </cell>
          <cell r="G1560">
            <v>350000</v>
          </cell>
          <cell r="H1560">
            <v>40</v>
          </cell>
          <cell r="I1560">
            <v>0</v>
          </cell>
          <cell r="J1560">
            <v>40</v>
          </cell>
        </row>
        <row r="1561">
          <cell r="C1561" t="str">
            <v>1Z.59.0990.1.2.2.00.2</v>
          </cell>
          <cell r="D1561" t="str">
            <v>บ้านโฮ่ง</v>
          </cell>
          <cell r="E1561">
            <v>2559</v>
          </cell>
          <cell r="F1561" t="str">
            <v>ซอย 20 บ้านป่าป๋วย ม.3 ต.บ้านโฮ่ง อ.บ้านโฮ่ง จ.ลำพูน</v>
          </cell>
          <cell r="G1561">
            <v>177600</v>
          </cell>
          <cell r="H1561">
            <v>15</v>
          </cell>
          <cell r="I1561">
            <v>7</v>
          </cell>
          <cell r="J1561">
            <v>8</v>
          </cell>
        </row>
        <row r="1562">
          <cell r="C1562" t="str">
            <v>1Z.59.0975.1.2.2.00.2</v>
          </cell>
          <cell r="D1562" t="str">
            <v>บ้านโฮ่ง</v>
          </cell>
          <cell r="E1562">
            <v>2559</v>
          </cell>
          <cell r="F1562" t="str">
            <v>ซอย 34 บ้านป่าป๋วย ม.3 ต.บ้านโฮ่ง อ.บ้านโฮ่ง จ.ลำพูน</v>
          </cell>
          <cell r="G1562">
            <v>100800</v>
          </cell>
          <cell r="H1562">
            <v>10</v>
          </cell>
          <cell r="I1562">
            <v>5</v>
          </cell>
          <cell r="J1562">
            <v>5</v>
          </cell>
        </row>
        <row r="1563">
          <cell r="C1563" t="str">
            <v>1Z.59.0970.1.2.2.00.2</v>
          </cell>
          <cell r="D1563" t="str">
            <v>บ้านโฮ่ง</v>
          </cell>
          <cell r="E1563">
            <v>2559</v>
          </cell>
          <cell r="F1563" t="str">
            <v>ทางหลวงหมายเลข 106 ลำพูน-ลี้ บ้านห้วยกาน ม.1 ต.บ้านโฮ่ง อ.บ้านโฮ่ง จ.ลำพูน</v>
          </cell>
          <cell r="G1563">
            <v>46500</v>
          </cell>
          <cell r="H1563">
            <v>10</v>
          </cell>
          <cell r="I1563">
            <v>1</v>
          </cell>
          <cell r="J1563">
            <v>9</v>
          </cell>
        </row>
        <row r="1564">
          <cell r="C1564" t="str">
            <v>1Z.59.1034.1.2.2.00.2</v>
          </cell>
          <cell r="D1564" t="str">
            <v>บ้านโฮ่ง</v>
          </cell>
          <cell r="E1564">
            <v>2559</v>
          </cell>
          <cell r="F1564" t="str">
            <v>ทางหลวงหมายเลข 106 ลำพูน-ลี้ บ้านโฮ่ง ม.2 ต.บ้านโฮ่ง อ.บ้านโฮ่ง จ.ลำพูน</v>
          </cell>
          <cell r="G1564">
            <v>463700</v>
          </cell>
          <cell r="H1564">
            <v>20</v>
          </cell>
          <cell r="I1564">
            <v>6</v>
          </cell>
          <cell r="J1564">
            <v>14</v>
          </cell>
        </row>
        <row r="1565">
          <cell r="C1565" t="str">
            <v>1Z.60.0377.1.2.2.00.</v>
          </cell>
          <cell r="D1565" t="str">
            <v>บ้านโฮ่ง</v>
          </cell>
          <cell r="E1565">
            <v>2560</v>
          </cell>
          <cell r="F1565" t="str">
            <v>บ้านป่าดำ ม.13 ต.บ้านโฮ่ง อ.บ้านโฮ่ง  จ.ลำพูน</v>
          </cell>
          <cell r="G1565">
            <v>599467</v>
          </cell>
          <cell r="H1565">
            <v>100</v>
          </cell>
          <cell r="I1565">
            <v>2</v>
          </cell>
          <cell r="J1565">
            <v>98</v>
          </cell>
        </row>
        <row r="1566">
          <cell r="C1566" t="str">
            <v>1Z.60.0378.1.2.2.00.</v>
          </cell>
          <cell r="D1566" t="str">
            <v>บ้านโฮ่ง</v>
          </cell>
          <cell r="E1566">
            <v>2560</v>
          </cell>
          <cell r="F1566" t="str">
            <v xml:space="preserve">บ้านโฮ่ง ม. 2 ต.บ้านโฮ่ง อ.บ้านโฮ่ง </v>
          </cell>
          <cell r="G1566">
            <v>598133</v>
          </cell>
          <cell r="H1566">
            <v>100</v>
          </cell>
          <cell r="I1566">
            <v>3</v>
          </cell>
          <cell r="J1566">
            <v>97</v>
          </cell>
        </row>
        <row r="1567">
          <cell r="C1567" t="str">
            <v>1Z.59.0983.1.2.2.00.2</v>
          </cell>
          <cell r="D1567" t="str">
            <v>ฝาง</v>
          </cell>
          <cell r="E1567">
            <v>2559</v>
          </cell>
          <cell r="F1567" t="str">
            <v>ซอยเทศบาล 24 หมู่ที่ 3 ต.แม่อาย อ.แม่อาย จ.เชียงใหม่</v>
          </cell>
          <cell r="G1567">
            <v>168000</v>
          </cell>
          <cell r="H1567">
            <v>15</v>
          </cell>
          <cell r="I1567">
            <v>13</v>
          </cell>
          <cell r="J1567">
            <v>2</v>
          </cell>
        </row>
        <row r="1568">
          <cell r="C1568" t="str">
            <v>1Z.59.0598.1.2.2.00.1</v>
          </cell>
          <cell r="D1568" t="str">
            <v>ฝาง</v>
          </cell>
          <cell r="E1568">
            <v>2559</v>
          </cell>
          <cell r="F1568" t="str">
            <v>ถนนโชตนา ตั้งแต่หน้าบริษัทนิยมพานิช สาขาฝาง ต.สันทราย อ.ฝาง จ.เชียงใหม่ ถึง โรงเรียนฝางชนูปถัมป์ ต.แม่สูน อ.ฝาง จ.เชียงใหม่</v>
          </cell>
          <cell r="G1568">
            <v>1468600</v>
          </cell>
          <cell r="H1568">
            <v>50</v>
          </cell>
          <cell r="I1568">
            <v>25</v>
          </cell>
          <cell r="J1568">
            <v>25</v>
          </cell>
        </row>
        <row r="1569">
          <cell r="C1569" t="str">
            <v>1Z.59.0873.1.2.2.00.2</v>
          </cell>
          <cell r="D1569" t="str">
            <v>ฝาง</v>
          </cell>
          <cell r="E1569">
            <v>2559</v>
          </cell>
          <cell r="F1569" t="str">
            <v>ถนนเทศบาล 29 (ท่าแพซอย 6) อ.ฝาง จ.เชียงใหม่</v>
          </cell>
          <cell r="G1569">
            <v>375000</v>
          </cell>
          <cell r="H1569">
            <v>30</v>
          </cell>
          <cell r="I1569">
            <v>2</v>
          </cell>
          <cell r="J1569">
            <v>28</v>
          </cell>
        </row>
        <row r="1570">
          <cell r="C1570" t="str">
            <v>1Z.59.0832.1.2.2.00.2</v>
          </cell>
          <cell r="D1570" t="str">
            <v>ฝาง</v>
          </cell>
          <cell r="E1570">
            <v>2559</v>
          </cell>
          <cell r="F1570" t="str">
            <v>ทางหลวงแผ่นดินหมายเลข 109 ต.แม่คะ อ.ฝาง จ.เชียงใหม่</v>
          </cell>
          <cell r="G1570">
            <v>2700000</v>
          </cell>
          <cell r="H1570">
            <v>580</v>
          </cell>
          <cell r="I1570">
            <v>6</v>
          </cell>
          <cell r="J1570">
            <v>574</v>
          </cell>
        </row>
        <row r="1571">
          <cell r="C1571" t="str">
            <v>1Z.59.0834.1.2.2.00.2</v>
          </cell>
          <cell r="D1571" t="str">
            <v>ฝาง</v>
          </cell>
          <cell r="E1571">
            <v>2559</v>
          </cell>
          <cell r="F1571" t="str">
            <v>บ้านแม่มาวต้นตุ้ม หมู่ 2 ต.ม่อนปิ่น อ.ฝาง จ.เชียงใหม่</v>
          </cell>
          <cell r="G1571">
            <v>1512000</v>
          </cell>
          <cell r="H1571">
            <v>300</v>
          </cell>
          <cell r="I1571">
            <v>2</v>
          </cell>
          <cell r="J1571">
            <v>298</v>
          </cell>
        </row>
        <row r="1572">
          <cell r="C1572" t="str">
            <v>1Z.59.0972.1.2.2.00.2</v>
          </cell>
          <cell r="D1572" t="str">
            <v>ฝาง</v>
          </cell>
          <cell r="E1572">
            <v>2559</v>
          </cell>
          <cell r="F1572" t="str">
            <v>บ้านสันโค้ง หมู่ที่ 6 ต.แม่อาย อ.แม่อาย จ.เชียงใหม่</v>
          </cell>
          <cell r="G1572">
            <v>247000</v>
          </cell>
          <cell r="H1572">
            <v>25</v>
          </cell>
          <cell r="I1572">
            <v>21</v>
          </cell>
          <cell r="J1572">
            <v>4</v>
          </cell>
        </row>
        <row r="1573">
          <cell r="C1573" t="str">
            <v>1Z.59.1013.1.2.2.00.2</v>
          </cell>
          <cell r="D1573" t="str">
            <v>ฝาง</v>
          </cell>
          <cell r="E1573">
            <v>2559</v>
          </cell>
          <cell r="F1573" t="str">
            <v>บ้านหนองตุ้ม ซอย 5 หมู่ที่ 1 ต.เวียง อ.ฝาง จ.เชียงใหม่</v>
          </cell>
          <cell r="G1573">
            <v>336000</v>
          </cell>
          <cell r="H1573">
            <v>20</v>
          </cell>
          <cell r="I1573">
            <v>7</v>
          </cell>
          <cell r="J1573">
            <v>13</v>
          </cell>
        </row>
        <row r="1574">
          <cell r="C1574" t="str">
            <v>1Z.59.0835.1.2.2.00.2</v>
          </cell>
          <cell r="D1574" t="str">
            <v>ฝาง</v>
          </cell>
          <cell r="E1574">
            <v>2559</v>
          </cell>
          <cell r="F1574" t="str">
            <v>บ้านใหม่ชยาราม หมู่ 19 ต.เวียง อ.ฝาง จ.เชียงใหม่</v>
          </cell>
          <cell r="G1574">
            <v>789000</v>
          </cell>
          <cell r="H1574">
            <v>150</v>
          </cell>
          <cell r="I1574">
            <v>22</v>
          </cell>
          <cell r="J1574">
            <v>128</v>
          </cell>
        </row>
        <row r="1575">
          <cell r="C1575" t="str">
            <v>1Z.59.0602.1.2.2.00.1</v>
          </cell>
          <cell r="D1575" t="str">
            <v>ฝาง</v>
          </cell>
          <cell r="E1575">
            <v>2559</v>
          </cell>
          <cell r="F1575" t="str">
            <v>ปลายท่อหน้าวัดประทุมมาวาส บ้านแม่มาวหนองบัว ม.8 ถึงสามแยกบ้านแม่มาวขี้เหล็ก ม.1 ต.ม่อนปิ่น อ.ฝาง จ.เชียงใหม่</v>
          </cell>
          <cell r="G1575">
            <v>330200</v>
          </cell>
          <cell r="H1575">
            <v>10</v>
          </cell>
          <cell r="I1575">
            <v>3</v>
          </cell>
          <cell r="J1575">
            <v>7</v>
          </cell>
        </row>
        <row r="1576">
          <cell r="C1576" t="str">
            <v>1Z.60.0369.1.2.2.00.</v>
          </cell>
          <cell r="D1576" t="str">
            <v>ฝาง</v>
          </cell>
          <cell r="E1576">
            <v>2560</v>
          </cell>
          <cell r="F1576" t="str">
            <v xml:space="preserve">โครงการปรับปรุงและพัฒนาแหล่งน้ำ ก่อสร้างแนวป้องกันตลิ่งแบบถาวร บริเวณโรงสูบแรงต่ำแม่ข่ายฝาง อ.ฝาง จ.เชียงใหม่      </v>
          </cell>
          <cell r="G1576">
            <v>584533</v>
          </cell>
          <cell r="I1576">
            <v>0</v>
          </cell>
          <cell r="J1576">
            <v>0</v>
          </cell>
        </row>
        <row r="1577">
          <cell r="C1577" t="str">
            <v>1Z.60.0026.1.2.2.00.1</v>
          </cell>
          <cell r="D1577" t="str">
            <v>ฝาง</v>
          </cell>
          <cell r="E1577">
            <v>2560</v>
          </cell>
          <cell r="F1577" t="str">
            <v>ชุมชนบ้านป่าบง หมู่ที่ 2 ตำบลเวียง อำเภอฝาง จังหวัดเชียงใหม่</v>
          </cell>
          <cell r="G1577">
            <v>1040000</v>
          </cell>
          <cell r="H1577">
            <v>50</v>
          </cell>
          <cell r="I1577">
            <v>4</v>
          </cell>
          <cell r="J1577">
            <v>46</v>
          </cell>
        </row>
        <row r="1578">
          <cell r="C1578" t="str">
            <v>1Z.60.0365.1.2.2.00.</v>
          </cell>
          <cell r="D1578" t="str">
            <v>ฝาง</v>
          </cell>
          <cell r="E1578">
            <v>2560</v>
          </cell>
          <cell r="F1578" t="str">
            <v>ถนนบ้านห้วยงู หมู่ที่ 4 หมู่ที่ 9 ต.สันทราย อ.ฝาง  จ.เชียงใหม่</v>
          </cell>
          <cell r="G1578">
            <v>3317200</v>
          </cell>
          <cell r="H1578">
            <v>100</v>
          </cell>
          <cell r="I1578">
            <v>2</v>
          </cell>
          <cell r="J1578">
            <v>98</v>
          </cell>
        </row>
        <row r="1579">
          <cell r="C1579" t="str">
            <v>1Z.60.0370.1.2.2.00.</v>
          </cell>
          <cell r="D1579" t="str">
            <v>ฝาง</v>
          </cell>
          <cell r="E1579">
            <v>2560</v>
          </cell>
          <cell r="F1579" t="str">
            <v>ทางหลวงหมายเลข 109 ศูนย์ปิโตรเลียมภาคเหนือ กรมการพลังงานทหาร ต.แม่คะ อ.ฝาง จ.เชียงใหม่</v>
          </cell>
          <cell r="G1579">
            <v>3682133</v>
          </cell>
          <cell r="H1579">
            <v>31</v>
          </cell>
          <cell r="I1579">
            <v>4</v>
          </cell>
          <cell r="J1579">
            <v>27</v>
          </cell>
        </row>
        <row r="1580">
          <cell r="C1580" t="str">
            <v>1Z.60.0361.1.2.2.00.</v>
          </cell>
          <cell r="D1580" t="str">
            <v>ฝาง</v>
          </cell>
          <cell r="E1580">
            <v>2560</v>
          </cell>
          <cell r="F1580" t="str">
            <v>บ้านแม่มาวขี้เหล็ก หมู่ที่ 1 หมู่ที่ 3 ต.ม่อนปิ่น อ.ฝาง  จ.เชียงใหม่</v>
          </cell>
          <cell r="G1580">
            <v>870933</v>
          </cell>
          <cell r="H1580">
            <v>65</v>
          </cell>
          <cell r="I1580">
            <v>0</v>
          </cell>
          <cell r="J1580">
            <v>65</v>
          </cell>
        </row>
        <row r="1581">
          <cell r="C1581" t="str">
            <v>1Z.60.0362.1.2.2.00.</v>
          </cell>
          <cell r="D1581" t="str">
            <v>ฝาง</v>
          </cell>
          <cell r="E1581">
            <v>2560</v>
          </cell>
          <cell r="F1581" t="str">
            <v>บ้านแม่มาวต้นตุ้ม หมู่ที่ 2 หมู่ที่ 3 ต.ม่อนปิ่น  อ.ฝาง จ.เชียงใหม่</v>
          </cell>
          <cell r="G1581">
            <v>1102667</v>
          </cell>
          <cell r="H1581">
            <v>70</v>
          </cell>
          <cell r="I1581">
            <v>1</v>
          </cell>
          <cell r="J1581">
            <v>69</v>
          </cell>
        </row>
        <row r="1582">
          <cell r="C1582" t="str">
            <v>1Z.60.0359.1.2.2.00.</v>
          </cell>
          <cell r="D1582" t="str">
            <v>ฝาง</v>
          </cell>
          <cell r="E1582">
            <v>2560</v>
          </cell>
          <cell r="F1582" t="str">
            <v>บ้านสระนิคม หมู่ที่ 20 ต.เวียง อ.ฝาง จ.เชียงใหม่</v>
          </cell>
          <cell r="G1582">
            <v>1262267</v>
          </cell>
          <cell r="H1582">
            <v>100</v>
          </cell>
          <cell r="I1582">
            <v>12</v>
          </cell>
          <cell r="J1582">
            <v>88</v>
          </cell>
        </row>
        <row r="1583">
          <cell r="C1583" t="str">
            <v>1Z.60.0023.1.2.2.00.1</v>
          </cell>
          <cell r="D1583" t="str">
            <v>ฝาง</v>
          </cell>
          <cell r="E1583">
            <v>2560</v>
          </cell>
          <cell r="F1583" t="str">
            <v>บ้านหนองตุ้ม หมู่ที่ 1 ซอย 9, 10, ตำบลเวียง อำเภอฝาง จังหวัดเชียงใหม่</v>
          </cell>
          <cell r="G1583">
            <v>192000</v>
          </cell>
          <cell r="H1583">
            <v>10</v>
          </cell>
          <cell r="I1583">
            <v>0</v>
          </cell>
          <cell r="J1583">
            <v>10</v>
          </cell>
        </row>
        <row r="1584">
          <cell r="C1584" t="str">
            <v>1Z.59.0870.1.2.2.00.2</v>
          </cell>
          <cell r="D1584" t="str">
            <v>พะเยา</v>
          </cell>
          <cell r="E1584">
            <v>2559</v>
          </cell>
          <cell r="F1584" t="str">
            <v>ท่าวังทอง ม.8 ต.ท่าวังทอง อ.เมือง จ.พะเยา</v>
          </cell>
          <cell r="G1584">
            <v>280000</v>
          </cell>
          <cell r="H1584">
            <v>35</v>
          </cell>
          <cell r="I1584">
            <v>24</v>
          </cell>
          <cell r="J1584">
            <v>11</v>
          </cell>
        </row>
        <row r="1585">
          <cell r="C1585" t="str">
            <v>1Z.59.1018.1.2.2.00.2</v>
          </cell>
          <cell r="D1585" t="str">
            <v>พะเยา</v>
          </cell>
          <cell r="E1585">
            <v>2559</v>
          </cell>
          <cell r="F1585" t="str">
            <v>บ้านกว้าน ต.ดงเจน อ.ภูกามยาว จ.พะเยา</v>
          </cell>
          <cell r="G1585">
            <v>5484700</v>
          </cell>
          <cell r="H1585">
            <v>300</v>
          </cell>
          <cell r="I1585">
            <v>63</v>
          </cell>
          <cell r="J1585">
            <v>237</v>
          </cell>
        </row>
        <row r="1586">
          <cell r="C1586" t="str">
            <v>1Z.59.0880.1.2.2.00.2</v>
          </cell>
          <cell r="D1586" t="str">
            <v>พะเยา</v>
          </cell>
          <cell r="E1586">
            <v>2559</v>
          </cell>
          <cell r="F1586" t="str">
            <v>บ้านฝั่งหมิ่น ม.4 ต.ดอกคำใต้ อ.ดอกคำใต้ จ.พะเยา</v>
          </cell>
          <cell r="G1586">
            <v>633000</v>
          </cell>
          <cell r="H1586">
            <v>60</v>
          </cell>
          <cell r="I1586">
            <v>34</v>
          </cell>
          <cell r="J1586">
            <v>26</v>
          </cell>
        </row>
        <row r="1587">
          <cell r="C1587" t="str">
            <v>1Z.59.1024.1.2.2.00.2</v>
          </cell>
          <cell r="D1587" t="str">
            <v>พะเยา</v>
          </cell>
          <cell r="E1587">
            <v>2559</v>
          </cell>
          <cell r="F1587" t="str">
            <v>บ้านแม่ใส ม.4 ม.12 ต.แม่ใส อ.เมือง จ.พะเยา</v>
          </cell>
          <cell r="G1587">
            <v>672000</v>
          </cell>
          <cell r="H1587">
            <v>35</v>
          </cell>
          <cell r="I1587">
            <v>20</v>
          </cell>
          <cell r="J1587">
            <v>15</v>
          </cell>
        </row>
        <row r="1588">
          <cell r="C1588" t="str">
            <v>1Z.59.1019.1.2.2.00.2</v>
          </cell>
          <cell r="D1588" t="str">
            <v>พะเยา</v>
          </cell>
          <cell r="E1588">
            <v>2559</v>
          </cell>
          <cell r="F1588" t="str">
            <v>บ้านสันป่าเป้า ต.ดอกคำใต้ อ.ดอกคำใต้ จ.พะเยา</v>
          </cell>
          <cell r="G1588">
            <v>1104000</v>
          </cell>
          <cell r="H1588">
            <v>60</v>
          </cell>
          <cell r="I1588">
            <v>80</v>
          </cell>
          <cell r="J1588">
            <v>-20</v>
          </cell>
          <cell r="K1588" t="str">
            <v>CP</v>
          </cell>
        </row>
        <row r="1589">
          <cell r="C1589" t="str">
            <v>1Z.59.0872.1.2.2.00.2</v>
          </cell>
          <cell r="D1589" t="str">
            <v>พะเยา</v>
          </cell>
          <cell r="E1589">
            <v>2559</v>
          </cell>
          <cell r="F1589" t="str">
            <v>ม.10 ต.ดงเจน อ.ภูกามยาว จ.พะเยา</v>
          </cell>
          <cell r="G1589">
            <v>1252000</v>
          </cell>
          <cell r="H1589">
            <v>150</v>
          </cell>
          <cell r="I1589">
            <v>31</v>
          </cell>
          <cell r="J1589">
            <v>119</v>
          </cell>
        </row>
        <row r="1590">
          <cell r="C1590" t="str">
            <v>1Z.59.0887.1.2.2.00.2</v>
          </cell>
          <cell r="D1590" t="str">
            <v>พะเยา</v>
          </cell>
          <cell r="E1590">
            <v>2559</v>
          </cell>
          <cell r="F1590" t="str">
            <v>ม.15 ต.บ้านต๋อม อ.เมือง จ.พะเยา</v>
          </cell>
          <cell r="G1590">
            <v>4541000</v>
          </cell>
          <cell r="H1590">
            <v>330</v>
          </cell>
          <cell r="I1590">
            <v>91</v>
          </cell>
          <cell r="J1590">
            <v>239</v>
          </cell>
        </row>
        <row r="1591">
          <cell r="C1591" t="str">
            <v>1Z.59.0867.1.2.2.00.2</v>
          </cell>
          <cell r="D1591" t="str">
            <v>พะเยา</v>
          </cell>
          <cell r="E1591">
            <v>2559</v>
          </cell>
          <cell r="F1591" t="str">
            <v>ม.3 ต.แม่ใส อ.เมือง จ.พะเยา</v>
          </cell>
          <cell r="G1591">
            <v>364000</v>
          </cell>
          <cell r="H1591">
            <v>50</v>
          </cell>
          <cell r="I1591">
            <v>19</v>
          </cell>
          <cell r="J1591">
            <v>31</v>
          </cell>
        </row>
        <row r="1592">
          <cell r="C1592" t="str">
            <v>1Z.59.0881.1.2.2.00.2</v>
          </cell>
          <cell r="D1592" t="str">
            <v>พะเยา</v>
          </cell>
          <cell r="E1592">
            <v>2559</v>
          </cell>
          <cell r="F1592" t="str">
            <v>ม.6 ต.ท่าวังทอง อ.เมือง จ.พะเยา</v>
          </cell>
          <cell r="G1592">
            <v>536000</v>
          </cell>
          <cell r="H1592">
            <v>50</v>
          </cell>
          <cell r="I1592">
            <v>25</v>
          </cell>
          <cell r="J1592">
            <v>25</v>
          </cell>
        </row>
        <row r="1593">
          <cell r="C1593" t="str">
            <v>1Z.59.1014.1.2.2.00.2</v>
          </cell>
          <cell r="D1593" t="str">
            <v>พะเยา</v>
          </cell>
          <cell r="E1593">
            <v>2559</v>
          </cell>
          <cell r="F1593" t="str">
            <v>แม่ต๋ำบุญโยง ต.แม่กา อ.เมือง จ.พะเยา</v>
          </cell>
          <cell r="G1593">
            <v>348000</v>
          </cell>
          <cell r="H1593">
            <v>20</v>
          </cell>
          <cell r="I1593">
            <v>55</v>
          </cell>
          <cell r="J1593">
            <v>-35</v>
          </cell>
          <cell r="K1593" t="str">
            <v>CP</v>
          </cell>
        </row>
        <row r="1594">
          <cell r="C1594" t="str">
            <v>1Z.60.1015.1.2.2.00.3</v>
          </cell>
          <cell r="D1594" t="str">
            <v>พะเยา</v>
          </cell>
          <cell r="E1594">
            <v>2560</v>
          </cell>
          <cell r="F1594" t="str">
            <v>บ้านหนองแก้ว หมู่ 13 ต.แม่กา อ.เมือง จ.พะเยา</v>
          </cell>
          <cell r="G1594">
            <v>1670000</v>
          </cell>
          <cell r="H1594">
            <v>190</v>
          </cell>
          <cell r="I1594">
            <v>0</v>
          </cell>
          <cell r="J1594">
            <v>190</v>
          </cell>
        </row>
        <row r="1595">
          <cell r="C1595" t="str">
            <v>1Z.61.0040.1.2.2.00.1</v>
          </cell>
          <cell r="D1595" t="str">
            <v>พะเยา</v>
          </cell>
          <cell r="E1595">
            <v>2561</v>
          </cell>
          <cell r="F1595" t="str">
            <v>ซอย 3 - ซอย 5 ม.3 จำป่าหวายหลังตลาดเครือวัลย์ ต.จำป่าหวาย อ.เมือง จ.พะเยา</v>
          </cell>
          <cell r="G1595">
            <v>415800</v>
          </cell>
          <cell r="H1595">
            <v>15</v>
          </cell>
          <cell r="I1595">
            <v>0</v>
          </cell>
          <cell r="J1595">
            <v>15</v>
          </cell>
        </row>
        <row r="1596">
          <cell r="C1596" t="str">
            <v>1Z.61.0036.1.2.2.00.1</v>
          </cell>
          <cell r="D1596" t="str">
            <v>พะเยา</v>
          </cell>
          <cell r="E1596">
            <v>2561</v>
          </cell>
          <cell r="F1596" t="str">
            <v>บ้านร่องจ้อง ซอย 6 ม.9 ต.ท่าวังทอง อ.เมืองจ.พะเยา</v>
          </cell>
          <cell r="G1596">
            <v>392000</v>
          </cell>
          <cell r="H1596">
            <v>15</v>
          </cell>
          <cell r="I1596">
            <v>2</v>
          </cell>
          <cell r="J1596">
            <v>13</v>
          </cell>
        </row>
        <row r="1597">
          <cell r="C1597" t="str">
            <v>1Z.61.0031.1.2.2.00.1</v>
          </cell>
          <cell r="D1597" t="str">
            <v>พะเยา</v>
          </cell>
          <cell r="E1597">
            <v>2561</v>
          </cell>
          <cell r="F1597" t="str">
            <v>บ้านร่องจ้อง ซอย 8 ม.9 ต.ท่าวังทอง อ.เมือง จ.พะเยา</v>
          </cell>
          <cell r="G1597">
            <v>380200</v>
          </cell>
          <cell r="H1597">
            <v>15</v>
          </cell>
          <cell r="I1597">
            <v>0</v>
          </cell>
          <cell r="J1597">
            <v>15</v>
          </cell>
        </row>
        <row r="1598">
          <cell r="C1598" t="str">
            <v>1Z.61.0924.1.2.2.00.1</v>
          </cell>
          <cell r="D1598" t="str">
            <v>พะเยา</v>
          </cell>
          <cell r="E1598">
            <v>2561</v>
          </cell>
          <cell r="F1598" t="str">
            <v>บ้านร่องจ้อง หมู่ 9 ตำบลท่าวังทอง อำเภอเมือง จังหวัดพะเยา</v>
          </cell>
          <cell r="G1598">
            <v>347898</v>
          </cell>
          <cell r="H1598">
            <v>15</v>
          </cell>
          <cell r="J1598">
            <v>15</v>
          </cell>
        </row>
        <row r="1599">
          <cell r="C1599" t="str">
            <v>1Z.59.1026.1.2.2.00.2</v>
          </cell>
          <cell r="D1599" t="str">
            <v>พาน</v>
          </cell>
          <cell r="E1599">
            <v>2559</v>
          </cell>
          <cell r="F1599" t="str">
            <v>ต.ป่าแฝก อ.แม่ใจ จ.พะเยา</v>
          </cell>
          <cell r="G1599">
            <v>14463800</v>
          </cell>
          <cell r="H1599">
            <v>890</v>
          </cell>
          <cell r="I1599">
            <v>180</v>
          </cell>
          <cell r="J1599">
            <v>710</v>
          </cell>
        </row>
        <row r="1600">
          <cell r="C1600" t="str">
            <v>1Z.59.0919.1.2.2.00.2</v>
          </cell>
          <cell r="D1600" t="str">
            <v>พาน</v>
          </cell>
          <cell r="E1600">
            <v>2559</v>
          </cell>
          <cell r="F1600" t="str">
            <v>บ้านเก่า ม.12 ต.เมืองพาน อ.พาน จ.เชียงราย</v>
          </cell>
          <cell r="G1600">
            <v>95000</v>
          </cell>
          <cell r="H1600">
            <v>20</v>
          </cell>
          <cell r="I1600">
            <v>5</v>
          </cell>
          <cell r="J1600">
            <v>15</v>
          </cell>
        </row>
        <row r="1601">
          <cell r="C1601" t="str">
            <v>1Z.59.0933.1.2.2.00.2</v>
          </cell>
          <cell r="D1601" t="str">
            <v>พาน</v>
          </cell>
          <cell r="E1601">
            <v>2559</v>
          </cell>
          <cell r="F1601" t="str">
            <v>บ้านป่าไผ่ ต.เมืองพาน อ.พาน จ.เชียงราย</v>
          </cell>
          <cell r="G1601">
            <v>988400</v>
          </cell>
          <cell r="H1601">
            <v>256</v>
          </cell>
          <cell r="I1601">
            <v>119</v>
          </cell>
          <cell r="J1601">
            <v>137</v>
          </cell>
        </row>
        <row r="1602">
          <cell r="C1602" t="str">
            <v>1Z.59.0923.1.2.2.00.2</v>
          </cell>
          <cell r="D1602" t="str">
            <v>พาน</v>
          </cell>
          <cell r="E1602">
            <v>2559</v>
          </cell>
          <cell r="F1602" t="str">
            <v>บ้านป่าส้าน ม.10 ต.เมืองพาน อ.พาน จ.เชียงราย</v>
          </cell>
          <cell r="G1602">
            <v>110000</v>
          </cell>
          <cell r="H1602">
            <v>10</v>
          </cell>
          <cell r="I1602">
            <v>14</v>
          </cell>
          <cell r="J1602">
            <v>-4</v>
          </cell>
          <cell r="K1602" t="str">
            <v>CP</v>
          </cell>
        </row>
        <row r="1603">
          <cell r="C1603" t="str">
            <v>1Z.59.0924.1.2.2.00.2</v>
          </cell>
          <cell r="D1603" t="str">
            <v>พาน</v>
          </cell>
          <cell r="E1603">
            <v>2559</v>
          </cell>
          <cell r="F1603" t="str">
            <v>บ้านร้องหลอด ต.เมืองพาน อ.พาน จ.เชียงราย</v>
          </cell>
          <cell r="G1603">
            <v>700000</v>
          </cell>
          <cell r="H1603">
            <v>50</v>
          </cell>
          <cell r="I1603">
            <v>18</v>
          </cell>
          <cell r="J1603">
            <v>32</v>
          </cell>
        </row>
        <row r="1604">
          <cell r="C1604" t="str">
            <v>1Z.59.0920.1.2.2.00.2</v>
          </cell>
          <cell r="D1604" t="str">
            <v>พาน</v>
          </cell>
          <cell r="E1604">
            <v>2559</v>
          </cell>
          <cell r="F1604" t="str">
            <v>บ้านไร่อ้อยหมู่ 3,บ้านสันกอเหียงหมู่ 4,บ้านสันกอตาลหมู่ 5,บ้านเหมืองง่าหมู่ 6,ต.สันติสุข อ.พาน จ.เชียงราย</v>
          </cell>
          <cell r="G1604">
            <v>8200000</v>
          </cell>
          <cell r="H1604">
            <v>1400</v>
          </cell>
          <cell r="I1604">
            <v>28</v>
          </cell>
          <cell r="J1604">
            <v>1372</v>
          </cell>
        </row>
        <row r="1605">
          <cell r="C1605" t="str">
            <v>1Z.59.0950.1.2.2.00.2</v>
          </cell>
          <cell r="D1605" t="str">
            <v>พาน</v>
          </cell>
          <cell r="E1605">
            <v>2559</v>
          </cell>
          <cell r="F1605" t="str">
            <v>พื้นที่ ต.ทานตะวัน อ.พาน จ.เชียงราย</v>
          </cell>
          <cell r="G1605">
            <v>2379000</v>
          </cell>
          <cell r="H1605">
            <v>400</v>
          </cell>
          <cell r="I1605">
            <v>165</v>
          </cell>
          <cell r="J1605">
            <v>235</v>
          </cell>
        </row>
        <row r="1606">
          <cell r="C1606" t="str">
            <v>1Z.59.0876.1.2.2.00.2</v>
          </cell>
          <cell r="D1606" t="str">
            <v>พาน</v>
          </cell>
          <cell r="E1606">
            <v>2559</v>
          </cell>
          <cell r="F1606" t="str">
            <v>ม.1, ม.6, ม.9, ม.11 ต.บ้านเหล่า อ.แม่ใจ จ.พะเยา</v>
          </cell>
          <cell r="G1606">
            <v>2200000</v>
          </cell>
          <cell r="H1606">
            <v>300</v>
          </cell>
          <cell r="I1606">
            <v>132</v>
          </cell>
          <cell r="J1606">
            <v>168</v>
          </cell>
        </row>
        <row r="1607">
          <cell r="C1607" t="str">
            <v>1Z.59.0995.1.2.2.00.2</v>
          </cell>
          <cell r="D1607" t="str">
            <v>พาน</v>
          </cell>
          <cell r="E1607">
            <v>2559</v>
          </cell>
          <cell r="F1607" t="str">
            <v>ม.3 ต.ศรีถ้อย อ.แม่ใจ จ.พะเยา</v>
          </cell>
          <cell r="G1607">
            <v>316000</v>
          </cell>
          <cell r="H1607">
            <v>30</v>
          </cell>
          <cell r="I1607">
            <v>22</v>
          </cell>
          <cell r="J1607">
            <v>8</v>
          </cell>
        </row>
        <row r="1608">
          <cell r="C1608" t="str">
            <v>1Z.59.0969.1.2.2.00.2</v>
          </cell>
          <cell r="D1608" t="str">
            <v>พาน</v>
          </cell>
          <cell r="E1608">
            <v>2559</v>
          </cell>
          <cell r="F1608" t="str">
            <v>ม.5,10,14 และ 19 ต.เมืองพาน อ.พาน จ.เชียงราย</v>
          </cell>
          <cell r="G1608">
            <v>570000</v>
          </cell>
          <cell r="H1608">
            <v>70</v>
          </cell>
          <cell r="I1608">
            <v>29</v>
          </cell>
          <cell r="J1608">
            <v>41</v>
          </cell>
        </row>
        <row r="1609">
          <cell r="C1609" t="str">
            <v>1Z.60.1008.1.2.2.00.3</v>
          </cell>
          <cell r="D1609" t="str">
            <v>พาน</v>
          </cell>
          <cell r="E1609">
            <v>2560</v>
          </cell>
          <cell r="F1609" t="str">
            <v>บ้านท่าหล่ม ม.4 และ ม.11 ต.ทานตะวัน อ.พาน จ.เชียงราย</v>
          </cell>
          <cell r="G1609">
            <v>996000</v>
          </cell>
          <cell r="H1609">
            <v>128</v>
          </cell>
          <cell r="I1609">
            <v>19</v>
          </cell>
          <cell r="J1609">
            <v>109</v>
          </cell>
        </row>
        <row r="1610">
          <cell r="C1610" t="str">
            <v>1Z.60.1009.1.2.2.00.3</v>
          </cell>
          <cell r="D1610" t="str">
            <v>พาน</v>
          </cell>
          <cell r="E1610">
            <v>2560</v>
          </cell>
          <cell r="F1610" t="str">
            <v>บ้านป่าไผ่ ม.4 ต.เมืองพาน อ.พาน จ.เชียงราย</v>
          </cell>
          <cell r="G1610">
            <v>1600000</v>
          </cell>
          <cell r="H1610">
            <v>250</v>
          </cell>
          <cell r="I1610">
            <v>192</v>
          </cell>
          <cell r="J1610">
            <v>58</v>
          </cell>
        </row>
        <row r="1611">
          <cell r="C1611" t="str">
            <v>1Z.60.1010.1.2.2.00.3</v>
          </cell>
          <cell r="D1611" t="str">
            <v>พาน</v>
          </cell>
          <cell r="E1611">
            <v>2560</v>
          </cell>
          <cell r="F1611" t="str">
            <v>พื้นที่ ต.แม่สุก อ.แม่ใจ จ.พะเยา</v>
          </cell>
          <cell r="G1611">
            <v>9400000</v>
          </cell>
          <cell r="H1611">
            <v>2444</v>
          </cell>
          <cell r="I1611">
            <v>201</v>
          </cell>
          <cell r="J1611">
            <v>2243</v>
          </cell>
        </row>
        <row r="1612">
          <cell r="C1612" t="str">
            <v>1Z.61.0044.1.2.2.00.1</v>
          </cell>
          <cell r="D1612" t="str">
            <v>พาน</v>
          </cell>
          <cell r="E1612">
            <v>2561</v>
          </cell>
          <cell r="F1612" t="str">
            <v>บ้านร่องคต หมู่ 1 ต.ทานตะวัน อ.พาน จ.เชียงราย</v>
          </cell>
          <cell r="G1612">
            <v>271300</v>
          </cell>
          <cell r="H1612">
            <v>15</v>
          </cell>
          <cell r="I1612">
            <v>24</v>
          </cell>
          <cell r="J1612">
            <v>-9</v>
          </cell>
          <cell r="K1612" t="str">
            <v>CP</v>
          </cell>
        </row>
        <row r="1613">
          <cell r="C1613" t="str">
            <v>1Z.59.0934.1.2.2.00.2</v>
          </cell>
          <cell r="D1613" t="str">
            <v>แพร่</v>
          </cell>
          <cell r="E1613">
            <v>2559</v>
          </cell>
          <cell r="F1613" t="str">
            <v>น้ำทอง ม.9 อ.เมือง จ.แพร่</v>
          </cell>
          <cell r="G1613">
            <v>370000</v>
          </cell>
          <cell r="H1613">
            <v>50</v>
          </cell>
          <cell r="I1613">
            <v>11</v>
          </cell>
          <cell r="J1613">
            <v>39</v>
          </cell>
        </row>
        <row r="1614">
          <cell r="C1614" t="str">
            <v>1Z.59.1015.1.2.2.00.2</v>
          </cell>
          <cell r="D1614" t="str">
            <v>แพร่</v>
          </cell>
          <cell r="E1614">
            <v>2559</v>
          </cell>
          <cell r="F1614" t="str">
            <v>บ้านน้ำชำ ม.2 ต.ป่าแมต อ.เมือง จ.แพร่</v>
          </cell>
          <cell r="G1614">
            <v>1300000</v>
          </cell>
          <cell r="H1614">
            <v>60</v>
          </cell>
          <cell r="I1614">
            <v>18</v>
          </cell>
          <cell r="J1614">
            <v>42</v>
          </cell>
        </row>
        <row r="1615">
          <cell r="C1615" t="str">
            <v>1Z.59.0929.1.2.2.00.2</v>
          </cell>
          <cell r="D1615" t="str">
            <v>แพร่</v>
          </cell>
          <cell r="E1615">
            <v>2559</v>
          </cell>
          <cell r="F1615" t="str">
            <v>บ้านบัวทอง ม.7 ต.นาจักร อ.เมือง จ.แพร่</v>
          </cell>
          <cell r="G1615">
            <v>360000</v>
          </cell>
          <cell r="H1615">
            <v>50</v>
          </cell>
          <cell r="I1615">
            <v>5</v>
          </cell>
          <cell r="J1615">
            <v>45</v>
          </cell>
        </row>
        <row r="1616">
          <cell r="C1616" t="str">
            <v>1Z.59.0877.1.2.2.00.2</v>
          </cell>
          <cell r="D1616" t="str">
            <v>แพร่</v>
          </cell>
          <cell r="E1616">
            <v>2559</v>
          </cell>
          <cell r="F1616" t="str">
            <v>ม.5 ต.นาจักร อ.เมือง จ.แพร่</v>
          </cell>
          <cell r="G1616">
            <v>1334000</v>
          </cell>
          <cell r="H1616">
            <v>101</v>
          </cell>
          <cell r="I1616">
            <v>16</v>
          </cell>
          <cell r="J1616">
            <v>85</v>
          </cell>
        </row>
        <row r="1617">
          <cell r="C1617" t="str">
            <v>1Z.59.0955.1.2.2.00.2</v>
          </cell>
          <cell r="D1617" t="str">
            <v>แพร่</v>
          </cell>
          <cell r="E1617">
            <v>2559</v>
          </cell>
          <cell r="F1617" t="str">
            <v>ม.9 ต.นาจักร อ.เมือง จ.แพร่</v>
          </cell>
          <cell r="G1617">
            <v>680000</v>
          </cell>
          <cell r="H1617">
            <v>60</v>
          </cell>
          <cell r="I1617">
            <v>16</v>
          </cell>
          <cell r="J1617">
            <v>44</v>
          </cell>
        </row>
        <row r="1618">
          <cell r="C1618" t="str">
            <v>1Z.59.0943.1.2.2.00.2</v>
          </cell>
          <cell r="D1618" t="str">
            <v>แพร่</v>
          </cell>
          <cell r="E1618">
            <v>2559</v>
          </cell>
          <cell r="F1618" t="str">
            <v>หมู่ที่ 7 บ้านบุษราคัม ต.นาจักร อ.เมือง จ.แพร่  (อบต.นาจักร สมทบ 306,796 บาท + กปภ.จัดสรร 117,966 บาท รวมวงเงินทั้งโครงการ 484,762 บาท ไม่รวม VAT)</v>
          </cell>
          <cell r="G1618">
            <v>118000</v>
          </cell>
          <cell r="H1618">
            <v>20</v>
          </cell>
          <cell r="I1618">
            <v>13</v>
          </cell>
          <cell r="J1618">
            <v>7</v>
          </cell>
        </row>
        <row r="1619">
          <cell r="C1619" t="str">
            <v>1Z.59.0890.1.2.2.00.2</v>
          </cell>
          <cell r="D1619" t="str">
            <v>แพร่</v>
          </cell>
          <cell r="E1619">
            <v>2559</v>
          </cell>
          <cell r="F1619" t="str">
            <v>หมู่บ้านบัวทอง ม.7 ต.นาจักร อ.เมือง จ.แพร่</v>
          </cell>
          <cell r="G1619">
            <v>300000</v>
          </cell>
          <cell r="H1619">
            <v>15</v>
          </cell>
          <cell r="I1619">
            <v>6</v>
          </cell>
          <cell r="J1619">
            <v>9</v>
          </cell>
        </row>
        <row r="1620">
          <cell r="C1620" t="str">
            <v>1Z.61.0057.1.2.2.00.1</v>
          </cell>
          <cell r="D1620" t="str">
            <v>แพร่</v>
          </cell>
          <cell r="E1620">
            <v>2561</v>
          </cell>
          <cell r="F1620" t="str">
            <v>ภิรมย์วิลล่า - บ้านเหล่า ม.5 และ 8 ต.นาจักร อ.เมือง จ.แพร่</v>
          </cell>
          <cell r="G1620">
            <v>4950000</v>
          </cell>
          <cell r="H1620">
            <v>150</v>
          </cell>
          <cell r="I1620">
            <v>4</v>
          </cell>
          <cell r="J1620">
            <v>146</v>
          </cell>
        </row>
        <row r="1621">
          <cell r="C1621" t="str">
            <v>1Z.59.1011.1.2.2.00.2</v>
          </cell>
          <cell r="D1621" t="str">
            <v>แม่ขะจาน</v>
          </cell>
          <cell r="E1621">
            <v>2559</v>
          </cell>
          <cell r="F1621" t="str">
            <v>ซอยขุนวัง 1-3 ต.วังเหนือ อ.วังเหนือ จ.ลำปาง</v>
          </cell>
          <cell r="G1621">
            <v>470700</v>
          </cell>
          <cell r="H1621">
            <v>27</v>
          </cell>
          <cell r="I1621">
            <v>9</v>
          </cell>
          <cell r="J1621">
            <v>18</v>
          </cell>
        </row>
        <row r="1622">
          <cell r="C1622" t="str">
            <v>1Z.59.0981.1.2.2.00.2</v>
          </cell>
          <cell r="D1622" t="str">
            <v>แม่ขะจาน</v>
          </cell>
          <cell r="E1622">
            <v>2559</v>
          </cell>
          <cell r="F1622" t="str">
            <v>ซอยราษฎร์อุทิศ 4 ต.วังเหนือ อ.วังเหนือ จ.ลำปาง</v>
          </cell>
          <cell r="G1622">
            <v>297700</v>
          </cell>
          <cell r="H1622">
            <v>25</v>
          </cell>
          <cell r="I1622">
            <v>26</v>
          </cell>
          <cell r="J1622">
            <v>-1</v>
          </cell>
          <cell r="K1622" t="str">
            <v>CP</v>
          </cell>
        </row>
        <row r="1623">
          <cell r="C1623" t="str">
            <v>1Z.59.0601.1.2.2.00.1</v>
          </cell>
          <cell r="D1623" t="str">
            <v>แม่ขะจาน</v>
          </cell>
          <cell r="E1623">
            <v>2559</v>
          </cell>
          <cell r="F1623" t="str">
            <v>บ้านเฟือยไฮ ม.1 อ.เวียงป่าเป้า จ.เชียงราย</v>
          </cell>
          <cell r="G1623">
            <v>370500</v>
          </cell>
          <cell r="H1623">
            <v>15</v>
          </cell>
          <cell r="I1623">
            <v>3</v>
          </cell>
          <cell r="J1623">
            <v>12</v>
          </cell>
        </row>
        <row r="1624">
          <cell r="C1624" t="str">
            <v>1Z.59.0897.1.2.2.00.2</v>
          </cell>
          <cell r="D1624" t="str">
            <v>แม่ขะจาน</v>
          </cell>
          <cell r="E1624">
            <v>2559</v>
          </cell>
          <cell r="F1624" t="str">
            <v>บ้านร่องนอก ม.9 อ.เวียงป่าเป้า จ.เชียงราย</v>
          </cell>
          <cell r="G1624">
            <v>575000</v>
          </cell>
          <cell r="H1624">
            <v>30</v>
          </cell>
          <cell r="I1624">
            <v>50</v>
          </cell>
          <cell r="J1624">
            <v>-20</v>
          </cell>
          <cell r="K1624" t="str">
            <v>CP</v>
          </cell>
        </row>
        <row r="1625">
          <cell r="C1625" t="str">
            <v>1Z.59.0600.1.2.2.00.1</v>
          </cell>
          <cell r="D1625" t="str">
            <v>แม่ขะจาน</v>
          </cell>
          <cell r="E1625">
            <v>2559</v>
          </cell>
          <cell r="F1625" t="str">
            <v>บ้านริมลาว ม.6 อ.เวียงป่าเป้า จ.เชียงราย</v>
          </cell>
          <cell r="G1625">
            <v>493400</v>
          </cell>
          <cell r="H1625">
            <v>20</v>
          </cell>
          <cell r="I1625">
            <v>30</v>
          </cell>
          <cell r="J1625">
            <v>-10</v>
          </cell>
          <cell r="K1625" t="str">
            <v>CP</v>
          </cell>
        </row>
        <row r="1626">
          <cell r="C1626" t="str">
            <v>1Z.59.0616.1.2.2.00.1</v>
          </cell>
          <cell r="D1626" t="str">
            <v>แม่ขะจาน</v>
          </cell>
          <cell r="E1626">
            <v>2559</v>
          </cell>
          <cell r="F1626" t="str">
            <v>บ้านหัวทุ่ง ม.3 ต.วังซ้าย อ.วังเหนือ จ.ลำปาง</v>
          </cell>
          <cell r="G1626">
            <v>850200</v>
          </cell>
          <cell r="H1626">
            <v>20</v>
          </cell>
          <cell r="I1626">
            <v>12</v>
          </cell>
          <cell r="J1626">
            <v>8</v>
          </cell>
        </row>
        <row r="1627">
          <cell r="C1627" t="str">
            <v>1Z.59.0885.1.2.2.00.2</v>
          </cell>
          <cell r="D1627" t="str">
            <v>แม่ขะจาน</v>
          </cell>
          <cell r="E1627">
            <v>2559</v>
          </cell>
          <cell r="F1627" t="str">
            <v>บ้านฮ่างต่ำเหนือ ม.12 อ.เวียงป่าเป้า จ.เชียงราย</v>
          </cell>
          <cell r="G1627">
            <v>412000</v>
          </cell>
          <cell r="H1627">
            <v>30</v>
          </cell>
          <cell r="I1627">
            <v>51</v>
          </cell>
          <cell r="J1627">
            <v>-21</v>
          </cell>
          <cell r="K1627" t="str">
            <v>CP</v>
          </cell>
        </row>
        <row r="1628">
          <cell r="C1628" t="str">
            <v>1Z.60.0384.1.2.2.00.</v>
          </cell>
          <cell r="D1628" t="str">
            <v>แม่ขะจาน</v>
          </cell>
          <cell r="E1628">
            <v>2560</v>
          </cell>
          <cell r="F1628" t="str">
            <v>บ้านแม่เฮียว อ.วังเหนือ จ.ลำปาง</v>
          </cell>
          <cell r="G1628">
            <v>1031500</v>
          </cell>
          <cell r="H1628">
            <v>60</v>
          </cell>
          <cell r="I1628">
            <v>2</v>
          </cell>
          <cell r="J1628">
            <v>58</v>
          </cell>
        </row>
        <row r="1629">
          <cell r="C1629" t="str">
            <v>1Z.60.0027.1.2.2.00.1</v>
          </cell>
          <cell r="D1629" t="str">
            <v>แม่ขะจาน</v>
          </cell>
          <cell r="E1629">
            <v>2560</v>
          </cell>
          <cell r="F1629" t="str">
            <v>บ้านโล๊ะ หมู่ 4 ตำบลสันสลี อำเภอเวียงป่าเป้า จังหวัดเชียงราย</v>
          </cell>
          <cell r="G1629">
            <v>220000</v>
          </cell>
          <cell r="H1629">
            <v>10</v>
          </cell>
          <cell r="I1629">
            <v>0</v>
          </cell>
          <cell r="J1629">
            <v>10</v>
          </cell>
        </row>
        <row r="1630">
          <cell r="C1630" t="str">
            <v>1Z.59.1004.1.2.2.00.2</v>
          </cell>
          <cell r="D1630" t="str">
            <v>แม่แตง</v>
          </cell>
          <cell r="E1630">
            <v>2559</v>
          </cell>
          <cell r="F1630" t="str">
            <v>ทางหลวงหมาย เลข 107 ม.3 ต.ขี้เหล็ก อ.แม่แตง จ.เชียงใหม่</v>
          </cell>
          <cell r="G1630">
            <v>448000</v>
          </cell>
          <cell r="H1630">
            <v>20</v>
          </cell>
          <cell r="I1630">
            <v>4</v>
          </cell>
          <cell r="J1630">
            <v>16</v>
          </cell>
        </row>
        <row r="1631">
          <cell r="C1631" t="str">
            <v>1Z.59.0932.1.2.2.00.2</v>
          </cell>
          <cell r="D1631" t="str">
            <v>แม่แตง</v>
          </cell>
          <cell r="E1631">
            <v>2559</v>
          </cell>
          <cell r="F1631" t="str">
            <v>บ้านดงป่าลัน ซอย 4 ม.3 ต.ขี้เหล็ก อ.แม่แตง จ.เชียงใหม่</v>
          </cell>
          <cell r="G1631">
            <v>100800</v>
          </cell>
          <cell r="H1631">
            <v>14</v>
          </cell>
          <cell r="I1631">
            <v>6</v>
          </cell>
          <cell r="J1631">
            <v>8</v>
          </cell>
        </row>
        <row r="1632">
          <cell r="C1632" t="str">
            <v>1Z.59.0949.1.2.2.00.2</v>
          </cell>
          <cell r="D1632" t="str">
            <v>แม่แตง</v>
          </cell>
          <cell r="E1632">
            <v>2559</v>
          </cell>
          <cell r="F1632" t="str">
            <v>บ้านดงป่าลัน ม.3 ต.ขี้เหล็ก อ.แม่แตง จ.เชียงใหม่</v>
          </cell>
          <cell r="G1632">
            <v>403200</v>
          </cell>
          <cell r="H1632">
            <v>40</v>
          </cell>
          <cell r="I1632">
            <v>7</v>
          </cell>
          <cell r="J1632">
            <v>33</v>
          </cell>
        </row>
        <row r="1633">
          <cell r="C1633" t="str">
            <v>1Z.59.0952.1.2.2.00.2</v>
          </cell>
          <cell r="D1633" t="str">
            <v>แม่แตง</v>
          </cell>
          <cell r="E1633">
            <v>2559</v>
          </cell>
          <cell r="F1633" t="str">
            <v>บ้านดงป่าลัน ม.3 ต.ขี้เหล็ก อ.แม่แตง จ.เชียงใหม่</v>
          </cell>
          <cell r="G1633">
            <v>62400</v>
          </cell>
          <cell r="H1633">
            <v>6</v>
          </cell>
          <cell r="I1633">
            <v>5</v>
          </cell>
          <cell r="J1633">
            <v>1</v>
          </cell>
        </row>
        <row r="1634">
          <cell r="C1634" t="str">
            <v>1Z.59.0948.1.2.2.00.2</v>
          </cell>
          <cell r="D1634" t="str">
            <v>แม่แตง</v>
          </cell>
          <cell r="E1634">
            <v>2559</v>
          </cell>
          <cell r="F1634" t="str">
            <v>บ้านทุ่งเศรษฐี ซอย 27 ม.13  ต.เชียงดาว  อ.เชียงดาว จ.เชียงใหม่</v>
          </cell>
          <cell r="G1634">
            <v>105600</v>
          </cell>
          <cell r="H1634">
            <v>25</v>
          </cell>
          <cell r="I1634">
            <v>16</v>
          </cell>
          <cell r="J1634">
            <v>9</v>
          </cell>
        </row>
        <row r="1635">
          <cell r="C1635" t="str">
            <v>1Z.59.0978.1.2.2.00.2</v>
          </cell>
          <cell r="D1635" t="str">
            <v>แม่แตง</v>
          </cell>
          <cell r="E1635">
            <v>2559</v>
          </cell>
          <cell r="F1635" t="str">
            <v>บ้านแม่ขะจาน ม.7 ต.ขี้เหล็ก อ.แม่แตง จ.เชียงใหม่</v>
          </cell>
          <cell r="G1635">
            <v>1900800</v>
          </cell>
          <cell r="H1635">
            <v>120</v>
          </cell>
          <cell r="I1635">
            <v>42</v>
          </cell>
          <cell r="J1635">
            <v>78</v>
          </cell>
        </row>
        <row r="1636">
          <cell r="C1636" t="str">
            <v>1Z.59.0991.1.2.2.00.2</v>
          </cell>
          <cell r="D1636" t="str">
            <v>แม่ริม</v>
          </cell>
          <cell r="E1636">
            <v>2559</v>
          </cell>
          <cell r="F1636" t="str">
            <v>บ้านทุ่งห้าบน ม.5 ต.แม่แรม อ.แม่ริม จ.เชียงใหม่</v>
          </cell>
          <cell r="G1636">
            <v>500000</v>
          </cell>
          <cell r="H1636">
            <v>30</v>
          </cell>
          <cell r="I1636">
            <v>37</v>
          </cell>
          <cell r="J1636">
            <v>-7</v>
          </cell>
          <cell r="K1636" t="str">
            <v>CP</v>
          </cell>
        </row>
        <row r="1637">
          <cell r="C1637" t="str">
            <v>1Z.59.0855.1.2.2.00.2</v>
          </cell>
          <cell r="D1637" t="str">
            <v>แม่ริม</v>
          </cell>
          <cell r="E1637">
            <v>2559</v>
          </cell>
          <cell r="F1637" t="str">
            <v>หมู่บ้านเปรมบุญ  ม.1 ซ.6 ศรีบุญเรือง อ.แม่ริม จ.เชียงใหม่</v>
          </cell>
          <cell r="G1637">
            <v>180000</v>
          </cell>
          <cell r="H1637">
            <v>20</v>
          </cell>
          <cell r="I1637">
            <v>39</v>
          </cell>
          <cell r="J1637">
            <v>-19</v>
          </cell>
          <cell r="K1637" t="str">
            <v>CP</v>
          </cell>
        </row>
        <row r="1638">
          <cell r="C1638" t="str">
            <v>1Z.59.0839.1.2.2.00.2</v>
          </cell>
          <cell r="D1638" t="str">
            <v>แม่ริม</v>
          </cell>
          <cell r="E1638">
            <v>2559</v>
          </cell>
          <cell r="F1638" t="str">
            <v>หมู่บ้านวิลดอย ม.5 ต.สันผีเสื้อ อ.เมือง จ.เชียงใหม่</v>
          </cell>
          <cell r="G1638">
            <v>320000</v>
          </cell>
          <cell r="H1638">
            <v>50</v>
          </cell>
          <cell r="I1638">
            <v>33</v>
          </cell>
          <cell r="J1638">
            <v>17</v>
          </cell>
        </row>
        <row r="1639">
          <cell r="C1639" t="str">
            <v>1Z.59.1022.1.2.2.00.2</v>
          </cell>
          <cell r="D1639" t="str">
            <v>แม่สะเรียง</v>
          </cell>
          <cell r="E1639">
            <v>2559</v>
          </cell>
          <cell r="F1639" t="str">
            <v>ม.13 บ้านจอมกิตติ อ.แม่สะเรียง จ.แม่ฮ่องสอน</v>
          </cell>
          <cell r="G1639">
            <v>1302100</v>
          </cell>
          <cell r="H1639">
            <v>50</v>
          </cell>
          <cell r="I1639">
            <v>66</v>
          </cell>
          <cell r="J1639">
            <v>-16</v>
          </cell>
          <cell r="K1639" t="str">
            <v>CP</v>
          </cell>
        </row>
        <row r="1640">
          <cell r="C1640" t="str">
            <v>1Z.61.0035.1.2.2.00.1</v>
          </cell>
          <cell r="D1640" t="str">
            <v>แม่สะเรียง</v>
          </cell>
          <cell r="E1640">
            <v>2561</v>
          </cell>
          <cell r="F1640" t="str">
            <v>บ้านจอมกิตติ ซอย 5 และซอย 6 หมู่ที่ 13 ต.แม่ยวม อ.แม่สะเรียง จ.แม่ฮ่องสอน</v>
          </cell>
          <cell r="G1640">
            <v>224700</v>
          </cell>
          <cell r="H1640">
            <v>10</v>
          </cell>
          <cell r="I1640">
            <v>13</v>
          </cell>
          <cell r="J1640">
            <v>-3</v>
          </cell>
          <cell r="K1640" t="str">
            <v>CP</v>
          </cell>
        </row>
        <row r="1641">
          <cell r="C1641" t="str">
            <v>1Z.59.0992.1.2.2.00.2</v>
          </cell>
          <cell r="D1641" t="str">
            <v>แม่สาย</v>
          </cell>
          <cell r="E1641">
            <v>2559</v>
          </cell>
          <cell r="F1641" t="str">
            <v>ชุมชนบ้านป่าแดงหลวง หมู่ที่ 11 ต.เกาะช้าง อ.แม่สาย จ.เชียงราย</v>
          </cell>
          <cell r="G1641">
            <v>1557000</v>
          </cell>
          <cell r="H1641">
            <v>100</v>
          </cell>
          <cell r="I1641">
            <v>27</v>
          </cell>
          <cell r="J1641">
            <v>73</v>
          </cell>
        </row>
        <row r="1642">
          <cell r="C1642" t="str">
            <v>1Z.59.1007.1.2.2.00.2</v>
          </cell>
          <cell r="D1642" t="str">
            <v>แม่สาย</v>
          </cell>
          <cell r="E1642">
            <v>2559</v>
          </cell>
          <cell r="F1642" t="str">
            <v>ชุมชนหมู่บ้านไทยลื้อ อ.แม่สาย จ.เชียงราย</v>
          </cell>
          <cell r="G1642">
            <v>1647000</v>
          </cell>
          <cell r="H1642">
            <v>85</v>
          </cell>
          <cell r="I1642">
            <v>71</v>
          </cell>
          <cell r="J1642">
            <v>14</v>
          </cell>
        </row>
        <row r="1643">
          <cell r="C1643" t="str">
            <v>1Z.59.1028.1.2.2.00.2</v>
          </cell>
          <cell r="D1643" t="str">
            <v>แม่สาย</v>
          </cell>
          <cell r="E1643">
            <v>2559</v>
          </cell>
          <cell r="F1643" t="str">
            <v>ชุมชนหมู่บ้านป่าแดง  หมู่ที่ 5 ต.เกาะช้าง อ.แม่สาย จ.เชียงราย</v>
          </cell>
          <cell r="G1643">
            <v>1629000</v>
          </cell>
          <cell r="H1643">
            <v>65</v>
          </cell>
          <cell r="I1643">
            <v>52</v>
          </cell>
          <cell r="J1643">
            <v>13</v>
          </cell>
        </row>
        <row r="1644">
          <cell r="C1644" t="str">
            <v>1Z.59.0886.1.2.2.00.2</v>
          </cell>
          <cell r="D1644" t="str">
            <v>แม่สาย</v>
          </cell>
          <cell r="E1644">
            <v>2559</v>
          </cell>
          <cell r="F1644" t="str">
            <v>ป่ายางใหม่ หมู่ 4 ต.เวียงพางคำ อ.แม่สาย จ.เชียงราย</v>
          </cell>
          <cell r="G1644">
            <v>2010000</v>
          </cell>
          <cell r="H1644">
            <v>112</v>
          </cell>
          <cell r="I1644">
            <v>66</v>
          </cell>
          <cell r="J1644">
            <v>46</v>
          </cell>
        </row>
        <row r="1645">
          <cell r="C1645" t="str">
            <v>1Z.59.0849.1.2.2.00.2</v>
          </cell>
          <cell r="D1645" t="str">
            <v>แม่สาย</v>
          </cell>
          <cell r="E1645">
            <v>2559</v>
          </cell>
          <cell r="F1645" t="str">
            <v>ป่าเหมือดซอย 1 - ซอย 6 ต.เวียงพางคำ อ.แม่สาย จ.เชียงราย</v>
          </cell>
          <cell r="G1645">
            <v>1260000</v>
          </cell>
          <cell r="H1645">
            <v>147</v>
          </cell>
          <cell r="I1645">
            <v>52</v>
          </cell>
          <cell r="J1645">
            <v>95</v>
          </cell>
        </row>
        <row r="1646">
          <cell r="C1646" t="str">
            <v>1Z.60.1012.1.2.2.00.3</v>
          </cell>
          <cell r="D1646" t="str">
            <v>แม่สาย</v>
          </cell>
          <cell r="E1646">
            <v>2560</v>
          </cell>
          <cell r="F1646" t="str">
            <v>บ้านสันผักฮี้ ซอย 3 และซอย 4 ม.3 ต.แม่สาย อ.แม่สาย จ.เชียงราย</v>
          </cell>
          <cell r="G1646">
            <v>1000000</v>
          </cell>
          <cell r="H1646">
            <v>76</v>
          </cell>
          <cell r="I1646">
            <v>8</v>
          </cell>
          <cell r="J1646">
            <v>68</v>
          </cell>
        </row>
        <row r="1647">
          <cell r="C1647" t="str">
            <v>1Z.59.0999.1.2.2.00.2</v>
          </cell>
          <cell r="D1647" t="str">
            <v>แม่ฮ่องสอน</v>
          </cell>
          <cell r="E1647">
            <v>2559</v>
          </cell>
          <cell r="F1647" t="str">
            <v>ถนนประชาเสกสรร หน้าโรงเจสมใจ ต.ปางหมู อ.เมือง จ.แม่ฮ่องสอน</v>
          </cell>
          <cell r="G1647">
            <v>795000</v>
          </cell>
          <cell r="H1647">
            <v>40</v>
          </cell>
          <cell r="I1647">
            <v>41</v>
          </cell>
          <cell r="J1647">
            <v>-1</v>
          </cell>
          <cell r="K1647" t="str">
            <v>CP</v>
          </cell>
        </row>
        <row r="1648">
          <cell r="C1648" t="str">
            <v>1Z.60.0399.1.2.2.00.</v>
          </cell>
          <cell r="D1648" t="str">
            <v>แม่ฮ่องสอน</v>
          </cell>
          <cell r="E1648">
            <v>2560</v>
          </cell>
          <cell r="F1648" t="str">
            <v>ศูนย์บริการ และพัฒนาลุ่มน้ำปายตามพระราชดำริ อ.เมือง จ.แม่ฮ่องสอน</v>
          </cell>
          <cell r="G1648">
            <v>4474000</v>
          </cell>
          <cell r="H1648">
            <v>50</v>
          </cell>
          <cell r="I1648">
            <v>36</v>
          </cell>
          <cell r="J1648">
            <v>14</v>
          </cell>
        </row>
        <row r="1649">
          <cell r="C1649" t="str">
            <v>1Z.59.1010.1.2.2.00.2</v>
          </cell>
          <cell r="D1649" t="str">
            <v>ร้องกวาง</v>
          </cell>
          <cell r="E1649">
            <v>2559</v>
          </cell>
          <cell r="F1649" t="str">
            <v>ซอย 2 บ้านแม่ยางม่อน ม.6 ต.แม่ยางตาล อ.ร้องกวาง จ.แพร่</v>
          </cell>
          <cell r="G1649">
            <v>181300</v>
          </cell>
          <cell r="H1649">
            <v>10</v>
          </cell>
          <cell r="I1649">
            <v>10</v>
          </cell>
          <cell r="J1649">
            <v>0</v>
          </cell>
        </row>
        <row r="1650">
          <cell r="C1650" t="str">
            <v>1Z.59.0979.1.2.2.00.2</v>
          </cell>
          <cell r="D1650" t="str">
            <v>ร้องกวาง</v>
          </cell>
          <cell r="E1650">
            <v>2559</v>
          </cell>
          <cell r="F1650" t="str">
            <v>ถนน SML บ้านแม่ยางม่อน ม.6 ต.แม่ยางตาล อ.ร้องกวาง จ.แพร่</v>
          </cell>
          <cell r="G1650">
            <v>377100</v>
          </cell>
          <cell r="H1650">
            <v>30</v>
          </cell>
          <cell r="I1650">
            <v>8</v>
          </cell>
          <cell r="J1650">
            <v>22</v>
          </cell>
        </row>
        <row r="1651">
          <cell r="C1651" t="str">
            <v>1Z.61.0055.1.2.2.00.1</v>
          </cell>
          <cell r="D1651" t="str">
            <v>ร้องกวาง</v>
          </cell>
          <cell r="E1651">
            <v>2561</v>
          </cell>
          <cell r="F1651" t="str">
            <v>หมู่ที่ 4 ต.ทุ่งศรี อ.ร้องกวาง จ.แพร่</v>
          </cell>
          <cell r="G1651">
            <v>193100</v>
          </cell>
          <cell r="H1651">
            <v>10</v>
          </cell>
          <cell r="I1651">
            <v>0</v>
          </cell>
          <cell r="J1651">
            <v>10</v>
          </cell>
        </row>
        <row r="1652">
          <cell r="C1652" t="str">
            <v>1Z.59.0864.1.2.2.00.2</v>
          </cell>
          <cell r="D1652" t="str">
            <v>ลำปาง</v>
          </cell>
          <cell r="E1652">
            <v>2559</v>
          </cell>
          <cell r="F1652" t="str">
            <v>ชุมชนบ้านท่าล้อ ม.9 ต.บ่อแฮ้ว อ.เมือง จ.ลำปาง</v>
          </cell>
          <cell r="G1652">
            <v>5126000</v>
          </cell>
          <cell r="H1652">
            <v>500</v>
          </cell>
          <cell r="I1652">
            <v>163</v>
          </cell>
          <cell r="J1652">
            <v>337</v>
          </cell>
        </row>
        <row r="1653">
          <cell r="C1653" t="str">
            <v>1Z.59.0859.1.2.2.00.2</v>
          </cell>
          <cell r="D1653" t="str">
            <v>ลำปาง</v>
          </cell>
          <cell r="E1653">
            <v>2559</v>
          </cell>
          <cell r="F1653" t="str">
            <v>ชุมชนบ้านสันติสุข ม.15 ต.พิชัย อ.เมือง จ.ลำปาง</v>
          </cell>
          <cell r="G1653">
            <v>372000</v>
          </cell>
          <cell r="H1653">
            <v>40</v>
          </cell>
          <cell r="I1653">
            <v>74</v>
          </cell>
          <cell r="J1653">
            <v>-34</v>
          </cell>
          <cell r="K1653" t="str">
            <v>CP</v>
          </cell>
        </row>
        <row r="1654">
          <cell r="C1654" t="str">
            <v>1Z.59.0968.1.2.2.00.2</v>
          </cell>
          <cell r="D1654" t="str">
            <v>ลำปาง</v>
          </cell>
          <cell r="E1654">
            <v>2559</v>
          </cell>
          <cell r="F1654" t="str">
            <v>บ้านโทกหัวช้าง หมู่ 3 ต.พระบาท อ.เมือง จ.ลำปาง</v>
          </cell>
          <cell r="G1654">
            <v>2445000</v>
          </cell>
          <cell r="H1654">
            <v>220</v>
          </cell>
          <cell r="I1654">
            <v>73</v>
          </cell>
          <cell r="J1654">
            <v>147</v>
          </cell>
        </row>
        <row r="1655">
          <cell r="C1655" t="str">
            <v>1Z.59.0883.1.2.2.00.2</v>
          </cell>
          <cell r="D1655" t="str">
            <v>ลำปาง</v>
          </cell>
          <cell r="E1655">
            <v>2559</v>
          </cell>
          <cell r="F1655" t="str">
            <v>บ้านวังหม้อเจดีย์ซาว ม.12 ต.ต้นธงชัย อ.เมือง จ.ลำปาง</v>
          </cell>
          <cell r="G1655">
            <v>941000</v>
          </cell>
          <cell r="H1655">
            <v>60</v>
          </cell>
          <cell r="I1655">
            <v>57</v>
          </cell>
          <cell r="J1655">
            <v>3</v>
          </cell>
        </row>
        <row r="1656">
          <cell r="C1656" t="str">
            <v>1Z.59.0957.1.2.2.00.2</v>
          </cell>
          <cell r="D1656" t="str">
            <v>ลำปาง</v>
          </cell>
          <cell r="E1656">
            <v>2559</v>
          </cell>
          <cell r="F1656" t="str">
            <v>บ้านหมอสม  หมู่ 2 ต.ปงแสนทอง อ.เมือง  จ.ลำปาง</v>
          </cell>
          <cell r="G1656">
            <v>2000000</v>
          </cell>
          <cell r="H1656">
            <v>200</v>
          </cell>
          <cell r="I1656">
            <v>100</v>
          </cell>
          <cell r="J1656">
            <v>100</v>
          </cell>
        </row>
        <row r="1657">
          <cell r="C1657" t="str">
            <v>1Z.59.0842.1.2.2.00.2</v>
          </cell>
          <cell r="D1657" t="str">
            <v>ลำปาง</v>
          </cell>
          <cell r="E1657">
            <v>2559</v>
          </cell>
          <cell r="F1657" t="str">
            <v>หมู่บ้านจิตอารีวิลล์ 2 ต.พิชัย อ.เมือง จ.ลำปาง</v>
          </cell>
          <cell r="G1657">
            <v>2228000</v>
          </cell>
          <cell r="H1657">
            <v>300</v>
          </cell>
          <cell r="I1657">
            <v>225</v>
          </cell>
          <cell r="J1657">
            <v>75</v>
          </cell>
        </row>
        <row r="1658">
          <cell r="C1658" t="str">
            <v>1Z.59.1001.1.2.2.00.2</v>
          </cell>
          <cell r="D1658" t="str">
            <v>ลำปาง</v>
          </cell>
          <cell r="E1658">
            <v>2559</v>
          </cell>
          <cell r="F1658" t="str">
            <v>หมู่บ้านทวีสุขริมเวียง ต.ต้นธงชัย อ.เมือง จ.ลำปาง</v>
          </cell>
          <cell r="G1658">
            <v>630000</v>
          </cell>
          <cell r="H1658">
            <v>35</v>
          </cell>
          <cell r="I1658">
            <v>28</v>
          </cell>
          <cell r="J1658">
            <v>7</v>
          </cell>
        </row>
        <row r="1659">
          <cell r="C1659" t="str">
            <v>1Z.59.0848.1.2.2.00.2</v>
          </cell>
          <cell r="D1659" t="str">
            <v>ลำปาง</v>
          </cell>
          <cell r="E1659">
            <v>2559</v>
          </cell>
          <cell r="F1659" t="str">
            <v>หมู่บ้านศุขมงคล ถ.ไฮเวย์ลำปาง-งาว ต.พิชัย อ.เมือง จ.ลำปาง</v>
          </cell>
          <cell r="G1659">
            <v>828000</v>
          </cell>
          <cell r="H1659">
            <v>100</v>
          </cell>
          <cell r="I1659">
            <v>80</v>
          </cell>
          <cell r="J1659">
            <v>20</v>
          </cell>
        </row>
        <row r="1660">
          <cell r="C1660" t="str">
            <v>1Z.60.0395.1.2.2.00.</v>
          </cell>
          <cell r="D1660" t="str">
            <v>ลำปาง</v>
          </cell>
          <cell r="E1660">
            <v>2560</v>
          </cell>
          <cell r="F1660" t="str">
            <v>บ้านจิตอารีย์2 ต.พิชัย อ.เมือง จ.ลำปาง</v>
          </cell>
          <cell r="G1660">
            <v>3103067</v>
          </cell>
          <cell r="H1660">
            <v>300</v>
          </cell>
          <cell r="I1660">
            <v>45</v>
          </cell>
          <cell r="J1660">
            <v>255</v>
          </cell>
        </row>
        <row r="1661">
          <cell r="C1661" t="str">
            <v>1Z.60.0381.1.2.2.00.</v>
          </cell>
          <cell r="D1661" t="str">
            <v>ลำปาง</v>
          </cell>
          <cell r="E1661">
            <v>2560</v>
          </cell>
          <cell r="F1661" t="str">
            <v>บ้านต้นมื่นสามัคคี ต.พิชัย อ.เมือง จ.ลำปาง</v>
          </cell>
          <cell r="G1661">
            <v>1646791</v>
          </cell>
          <cell r="H1661">
            <v>200</v>
          </cell>
          <cell r="I1661">
            <v>14</v>
          </cell>
          <cell r="J1661">
            <v>186</v>
          </cell>
        </row>
        <row r="1662">
          <cell r="C1662" t="str">
            <v>1Z.60.0398.1.2.2.00.</v>
          </cell>
          <cell r="D1662" t="str">
            <v>ลำปาง</v>
          </cell>
          <cell r="E1662">
            <v>2560</v>
          </cell>
          <cell r="F1662" t="str">
            <v>บ้านน้ำจำ บ้านน้ำโจ้ บ้านคลองหลวงเมืองปาน อ.เมืองปาน จ.ลำปาง</v>
          </cell>
          <cell r="G1662">
            <v>8072000</v>
          </cell>
          <cell r="H1662">
            <v>150</v>
          </cell>
          <cell r="I1662">
            <v>127</v>
          </cell>
          <cell r="J1662">
            <v>23</v>
          </cell>
        </row>
        <row r="1663">
          <cell r="C1663" t="str">
            <v>1Z.60.0394.1.2.2.00.</v>
          </cell>
          <cell r="D1663" t="str">
            <v>ลำปาง</v>
          </cell>
          <cell r="E1663">
            <v>2560</v>
          </cell>
          <cell r="F1663" t="str">
            <v>บ้านไร่พัฒนา ต.พิชัย อ.เมือง จ.ลำปาง</v>
          </cell>
          <cell r="G1663">
            <v>4797870</v>
          </cell>
          <cell r="H1663">
            <v>70</v>
          </cell>
          <cell r="I1663">
            <v>48</v>
          </cell>
          <cell r="J1663">
            <v>22</v>
          </cell>
        </row>
        <row r="1664">
          <cell r="C1664" t="str">
            <v>1Z.60.0397.1.2.2.00.</v>
          </cell>
          <cell r="D1664" t="str">
            <v>ลำปาง</v>
          </cell>
          <cell r="E1664">
            <v>2560</v>
          </cell>
          <cell r="F1664" t="str">
            <v>บ้านแลง ต.บ้านแลง อ.เมือง จ.ลำปาง</v>
          </cell>
          <cell r="G1664">
            <v>8386933</v>
          </cell>
          <cell r="H1664">
            <v>600</v>
          </cell>
          <cell r="I1664">
            <v>106</v>
          </cell>
          <cell r="J1664">
            <v>494</v>
          </cell>
        </row>
        <row r="1665">
          <cell r="C1665" t="str">
            <v>1Z.60.0391.1.2.2.00.</v>
          </cell>
          <cell r="D1665" t="str">
            <v>ลำปาง</v>
          </cell>
          <cell r="E1665">
            <v>2560</v>
          </cell>
          <cell r="F1665" t="str">
            <v>บ้านวังหม้อเจดีย์ซาว ต.ต้นธงชัย อ.เมือง  จ.ลำปาง</v>
          </cell>
          <cell r="G1665">
            <v>1468000</v>
          </cell>
          <cell r="H1665">
            <v>60</v>
          </cell>
          <cell r="I1665">
            <v>28</v>
          </cell>
          <cell r="J1665">
            <v>32</v>
          </cell>
        </row>
        <row r="1666">
          <cell r="C1666" t="str">
            <v>1Z.60.0388.1.2.2.00.</v>
          </cell>
          <cell r="D1666" t="str">
            <v>ลำปาง</v>
          </cell>
          <cell r="E1666">
            <v>2560</v>
          </cell>
          <cell r="F1666" t="str">
            <v>บ้านศรีดอนไชย-กอกชุม อ.เมือง จ.ลำปาง</v>
          </cell>
          <cell r="G1666">
            <v>2942000</v>
          </cell>
          <cell r="H1666">
            <v>200</v>
          </cell>
          <cell r="I1666">
            <v>17</v>
          </cell>
          <cell r="J1666">
            <v>183</v>
          </cell>
        </row>
        <row r="1667">
          <cell r="C1667" t="str">
            <v>1Z.60.0385.1.2.2.00.</v>
          </cell>
          <cell r="D1667" t="str">
            <v>ลำปาง</v>
          </cell>
          <cell r="E1667">
            <v>2560</v>
          </cell>
          <cell r="F1667" t="str">
            <v>บ้านห้วยหล่อ หมู่ 2 ต.ชมพู อ.เมือง จ.ลำปาง</v>
          </cell>
          <cell r="G1667">
            <v>250000</v>
          </cell>
          <cell r="H1667">
            <v>20</v>
          </cell>
          <cell r="I1667">
            <v>2</v>
          </cell>
          <cell r="J1667">
            <v>18</v>
          </cell>
        </row>
        <row r="1668">
          <cell r="C1668" t="str">
            <v>1Z.60.0393.1.2.2.00.</v>
          </cell>
          <cell r="D1668" t="str">
            <v>ลำปาง</v>
          </cell>
          <cell r="E1668">
            <v>2560</v>
          </cell>
          <cell r="F1668" t="str">
            <v>แยกวัดอักโขชัยศิริ ถึงสะพานข้ามลำน้ำสอย ฝั่งซ้าย อ.แจ้ห่ม จ.ลำปาง</v>
          </cell>
          <cell r="G1668">
            <v>1100000</v>
          </cell>
          <cell r="H1668">
            <v>20</v>
          </cell>
          <cell r="I1668">
            <v>1</v>
          </cell>
          <cell r="J1668">
            <v>19</v>
          </cell>
        </row>
        <row r="1669">
          <cell r="C1669" t="str">
            <v>1Z.60.0387.1.2.2.00.</v>
          </cell>
          <cell r="D1669" t="str">
            <v>ลำปาง</v>
          </cell>
          <cell r="E1669">
            <v>2560</v>
          </cell>
          <cell r="F1669" t="str">
            <v>วัดศรีบุญเรือง ต.บ่อแฮ้ว อ.เมือง จ.ลำปาง</v>
          </cell>
          <cell r="G1669">
            <v>1312000</v>
          </cell>
          <cell r="H1669">
            <v>100</v>
          </cell>
          <cell r="I1669">
            <v>8</v>
          </cell>
          <cell r="J1669">
            <v>92</v>
          </cell>
        </row>
        <row r="1670">
          <cell r="C1670" t="str">
            <v>1Z.60.0382.1.2.2.00.</v>
          </cell>
          <cell r="D1670" t="str">
            <v>ลำปาง</v>
          </cell>
          <cell r="E1670">
            <v>2560</v>
          </cell>
          <cell r="F1670" t="str">
            <v>หมู่บ้านกล้วยไม้ ต.บ่อแฮ้ว อ.เมือง จ.ลำปาง</v>
          </cell>
          <cell r="G1670">
            <v>4400462</v>
          </cell>
          <cell r="H1670">
            <v>500</v>
          </cell>
          <cell r="I1670">
            <v>15</v>
          </cell>
          <cell r="J1670">
            <v>485</v>
          </cell>
        </row>
        <row r="1671">
          <cell r="C1671" t="str">
            <v>1Z.60.0390.1.2.2.00.</v>
          </cell>
          <cell r="D1671" t="str">
            <v>ลำปาง</v>
          </cell>
          <cell r="E1671">
            <v>2560</v>
          </cell>
          <cell r="F1671" t="str">
            <v>หมู่บ้านจิตอารีย์ 2 (ส่วนขยายเพิ่ม) ต.พิชัย อ.เมือง จ.ลำปาง</v>
          </cell>
          <cell r="G1671">
            <v>3561674</v>
          </cell>
          <cell r="H1671">
            <v>150</v>
          </cell>
          <cell r="I1671">
            <v>39</v>
          </cell>
          <cell r="J1671">
            <v>111</v>
          </cell>
        </row>
        <row r="1672">
          <cell r="C1672" t="str">
            <v>1Z.60.0392.1.2.2.00.</v>
          </cell>
          <cell r="D1672" t="str">
            <v>ลำปาง</v>
          </cell>
          <cell r="E1672">
            <v>2560</v>
          </cell>
          <cell r="F1672" t="str">
            <v>หมู่บ้านศุขมงคล ต.พิชัย อ.เมือง จ.ลำปาง</v>
          </cell>
          <cell r="G1672">
            <v>1481067</v>
          </cell>
          <cell r="H1672">
            <v>80</v>
          </cell>
          <cell r="I1672">
            <v>15</v>
          </cell>
          <cell r="J1672">
            <v>65</v>
          </cell>
        </row>
        <row r="1673">
          <cell r="C1673" t="str">
            <v>1Z.60.0396.1.2.2.00.</v>
          </cell>
          <cell r="D1673" t="str">
            <v>ลำปาง</v>
          </cell>
          <cell r="E1673">
            <v>2560</v>
          </cell>
          <cell r="F1673" t="str">
            <v>หมู่บ้านสันติสุข 2 (เจนแอนด์ จอย 2) ต.ต้นธงชัย อ.เมือง จ.ลำปาง</v>
          </cell>
          <cell r="G1673">
            <v>11111229</v>
          </cell>
          <cell r="H1673">
            <v>250</v>
          </cell>
          <cell r="I1673">
            <v>300</v>
          </cell>
          <cell r="J1673">
            <v>-50</v>
          </cell>
          <cell r="K1673" t="str">
            <v>CP</v>
          </cell>
        </row>
        <row r="1674">
          <cell r="C1674" t="str">
            <v>1Z.59.1000.1.2.2.00.2</v>
          </cell>
          <cell r="D1674" t="str">
            <v>ลำพูน</v>
          </cell>
          <cell r="E1674">
            <v>2559</v>
          </cell>
          <cell r="F1674" t="str">
            <v>ชุนชนบ้านม้า ต.ศรีบัวบาน อ.เมือง จ.ลำพูน</v>
          </cell>
          <cell r="G1674">
            <v>770000</v>
          </cell>
          <cell r="H1674">
            <v>50</v>
          </cell>
          <cell r="I1674">
            <v>2</v>
          </cell>
          <cell r="J1674">
            <v>48</v>
          </cell>
        </row>
        <row r="1675">
          <cell r="C1675" t="str">
            <v>1Z.59.0899.1.2.2.00.2</v>
          </cell>
          <cell r="D1675" t="str">
            <v>ลำพูน</v>
          </cell>
          <cell r="E1675">
            <v>2559</v>
          </cell>
          <cell r="F1675" t="str">
            <v>ชุมชนบ้านแจ่ม ต.มะเขือแจ้ อ.เมือง จ.ลำพูน</v>
          </cell>
          <cell r="G1675">
            <v>364000</v>
          </cell>
          <cell r="H1675">
            <v>30</v>
          </cell>
          <cell r="I1675">
            <v>0</v>
          </cell>
          <cell r="J1675">
            <v>30</v>
          </cell>
        </row>
        <row r="1676">
          <cell r="C1676" t="str">
            <v>1Z.59.0901.1.2.2.00.2</v>
          </cell>
          <cell r="D1676" t="str">
            <v>ลำพูน</v>
          </cell>
          <cell r="E1676">
            <v>2559</v>
          </cell>
          <cell r="F1676" t="str">
            <v>ชุมชนฝ้ายคำแลนด์ ต.บ้านกลาง อ.เมือง จ.ลำพูน</v>
          </cell>
          <cell r="G1676">
            <v>672000</v>
          </cell>
          <cell r="H1676">
            <v>50</v>
          </cell>
          <cell r="I1676">
            <v>29</v>
          </cell>
          <cell r="J1676">
            <v>21</v>
          </cell>
        </row>
        <row r="1677">
          <cell r="C1677" t="str">
            <v>1Z.59.0907.1.2.2.00.2</v>
          </cell>
          <cell r="D1677" t="str">
            <v>ลำพูน</v>
          </cell>
          <cell r="E1677">
            <v>2559</v>
          </cell>
          <cell r="F1677" t="str">
            <v>ชุมชนสะแล่ง ต.มะเขือแจ้ อ.เมือง จ.ลำพูน</v>
          </cell>
          <cell r="G1677">
            <v>470000</v>
          </cell>
          <cell r="H1677">
            <v>30</v>
          </cell>
          <cell r="I1677">
            <v>1</v>
          </cell>
          <cell r="J1677">
            <v>29</v>
          </cell>
        </row>
        <row r="1678">
          <cell r="C1678" t="str">
            <v>1Z.59.0622.1.2.2.00.1</v>
          </cell>
          <cell r="D1678" t="str">
            <v>ลำพูน</v>
          </cell>
          <cell r="E1678">
            <v>2559</v>
          </cell>
          <cell r="F1678" t="str">
            <v>ชุมชนสันต้นธง ต.ต้นธง อ.เมือง จ.ลำพูน</v>
          </cell>
          <cell r="G1678">
            <v>825700</v>
          </cell>
          <cell r="H1678">
            <v>5</v>
          </cell>
          <cell r="I1678">
            <v>21</v>
          </cell>
          <cell r="J1678">
            <v>-16</v>
          </cell>
          <cell r="K1678" t="str">
            <v>CP</v>
          </cell>
        </row>
        <row r="1679">
          <cell r="C1679" t="str">
            <v>1Z.59.0908.1.2.2.00.2</v>
          </cell>
          <cell r="D1679" t="str">
            <v>ลำพูน</v>
          </cell>
          <cell r="E1679">
            <v>2559</v>
          </cell>
          <cell r="F1679" t="str">
            <v>ชุมชนสันปูเลย ต.มะเขือแจ้ อ.เมือง จ.ลำพูน</v>
          </cell>
          <cell r="G1679">
            <v>840000</v>
          </cell>
          <cell r="H1679">
            <v>50</v>
          </cell>
          <cell r="I1679">
            <v>23</v>
          </cell>
          <cell r="J1679">
            <v>27</v>
          </cell>
        </row>
        <row r="1680">
          <cell r="C1680" t="str">
            <v>1Z.59.0988.1.2.2.00.2</v>
          </cell>
          <cell r="D1680" t="str">
            <v>ลำพูน</v>
          </cell>
          <cell r="E1680">
            <v>2559</v>
          </cell>
          <cell r="F1680" t="str">
            <v>ต.ป่าสัก อ.เมือง จ.ลำพูน</v>
          </cell>
          <cell r="G1680">
            <v>2000000</v>
          </cell>
          <cell r="H1680">
            <v>150</v>
          </cell>
          <cell r="I1680">
            <v>8</v>
          </cell>
          <cell r="J1680">
            <v>142</v>
          </cell>
        </row>
        <row r="1681">
          <cell r="C1681" t="str">
            <v>1Z.59.0910.1.2.2.00.2</v>
          </cell>
          <cell r="D1681" t="str">
            <v>ลำพูน</v>
          </cell>
          <cell r="E1681">
            <v>2559</v>
          </cell>
          <cell r="F1681" t="str">
            <v>ม.10 ต.บ้านกลาง อ.เมือง จ.ลำพูน</v>
          </cell>
          <cell r="G1681">
            <v>180000</v>
          </cell>
          <cell r="H1681">
            <v>10</v>
          </cell>
          <cell r="I1681">
            <v>5</v>
          </cell>
          <cell r="J1681">
            <v>5</v>
          </cell>
        </row>
        <row r="1682">
          <cell r="C1682" t="str">
            <v>1Z.59.0902.1.2.2.00.2</v>
          </cell>
          <cell r="D1682" t="str">
            <v>ลำพูน</v>
          </cell>
          <cell r="E1682">
            <v>2559</v>
          </cell>
          <cell r="F1682" t="str">
            <v>ม.10 ต.สารภี อ.สารภี จ.เชียงใหม่</v>
          </cell>
          <cell r="G1682">
            <v>728000</v>
          </cell>
          <cell r="H1682">
            <v>50</v>
          </cell>
          <cell r="I1682">
            <v>63</v>
          </cell>
          <cell r="J1682">
            <v>-13</v>
          </cell>
          <cell r="K1682" t="str">
            <v>CP</v>
          </cell>
        </row>
        <row r="1683">
          <cell r="C1683" t="str">
            <v>1Z.59.0604.1.2.2.00.1</v>
          </cell>
          <cell r="D1683" t="str">
            <v>ลำพูน</v>
          </cell>
          <cell r="E1683">
            <v>2559</v>
          </cell>
          <cell r="F1683" t="str">
            <v>ม.11 ต.บ้านกลาง อ.เมือง จ.ลำพูน</v>
          </cell>
          <cell r="G1683">
            <v>341100</v>
          </cell>
          <cell r="H1683">
            <v>15</v>
          </cell>
          <cell r="I1683">
            <v>12</v>
          </cell>
          <cell r="J1683">
            <v>3</v>
          </cell>
        </row>
        <row r="1684">
          <cell r="C1684" t="str">
            <v>1Z.59.0608.1.2.2.00.1</v>
          </cell>
          <cell r="D1684" t="str">
            <v>ลำพูน</v>
          </cell>
          <cell r="E1684">
            <v>2559</v>
          </cell>
          <cell r="F1684" t="str">
            <v>ม.12 ต.บ้านกลาง อ.เมือง จ.ลำพูน</v>
          </cell>
          <cell r="G1684">
            <v>418700</v>
          </cell>
          <cell r="H1684">
            <v>15</v>
          </cell>
          <cell r="I1684">
            <v>13</v>
          </cell>
          <cell r="J1684">
            <v>2</v>
          </cell>
        </row>
        <row r="1685">
          <cell r="C1685" t="str">
            <v>1Z.59.0997.1.2.2.00.2</v>
          </cell>
          <cell r="D1685" t="str">
            <v>ลำพูน</v>
          </cell>
          <cell r="E1685">
            <v>2559</v>
          </cell>
          <cell r="F1685" t="str">
            <v>ม.18 ต.ป่าสัก อ.เมือง จ.ลำพูน</v>
          </cell>
          <cell r="G1685">
            <v>2200000</v>
          </cell>
          <cell r="H1685">
            <v>150</v>
          </cell>
          <cell r="I1685">
            <v>33</v>
          </cell>
          <cell r="J1685">
            <v>117</v>
          </cell>
        </row>
        <row r="1686">
          <cell r="C1686" t="str">
            <v>1Z.59.0912.1.2.2.00.2</v>
          </cell>
          <cell r="D1686" t="str">
            <v>ลำพูน</v>
          </cell>
          <cell r="E1686">
            <v>2559</v>
          </cell>
          <cell r="F1686" t="str">
            <v>ม.2 ต.บ้านกลาง อ.เมือง จ.ลำพูน</v>
          </cell>
          <cell r="G1686">
            <v>930000</v>
          </cell>
          <cell r="H1686">
            <v>50</v>
          </cell>
          <cell r="I1686">
            <v>8</v>
          </cell>
          <cell r="J1686">
            <v>42</v>
          </cell>
        </row>
        <row r="1687">
          <cell r="C1687" t="str">
            <v>1Z.59.0900.1.2.2.00.2</v>
          </cell>
          <cell r="D1687" t="str">
            <v>ลำพูน</v>
          </cell>
          <cell r="E1687">
            <v>2559</v>
          </cell>
          <cell r="F1687" t="str">
            <v>ม.3 ต.บ้านกลาง อ.เมือง จ.ลำพูน</v>
          </cell>
          <cell r="G1687">
            <v>256000</v>
          </cell>
          <cell r="H1687">
            <v>20</v>
          </cell>
          <cell r="I1687">
            <v>15</v>
          </cell>
          <cell r="J1687">
            <v>5</v>
          </cell>
        </row>
        <row r="1688">
          <cell r="C1688" t="str">
            <v>1Z.59.0605.1.2.2.00.1</v>
          </cell>
          <cell r="D1688" t="str">
            <v>ลำพูน</v>
          </cell>
          <cell r="E1688">
            <v>2559</v>
          </cell>
          <cell r="F1688" t="str">
            <v>ม.6 ต.บ้านกลาง อ.เมือง จ.ลำพูน</v>
          </cell>
          <cell r="G1688">
            <v>931800</v>
          </cell>
          <cell r="H1688">
            <v>40</v>
          </cell>
          <cell r="I1688">
            <v>49</v>
          </cell>
          <cell r="J1688">
            <v>-9</v>
          </cell>
          <cell r="K1688" t="str">
            <v>CP</v>
          </cell>
        </row>
        <row r="1689">
          <cell r="C1689" t="str">
            <v>1Z.59.0898.1.2.2.00.2</v>
          </cell>
          <cell r="D1689" t="str">
            <v>ลำพูน</v>
          </cell>
          <cell r="E1689">
            <v>2559</v>
          </cell>
          <cell r="F1689" t="str">
            <v>ม.9 ต.บ้านกลาง อ.เมือง จ.ลำพูน</v>
          </cell>
          <cell r="G1689">
            <v>342000</v>
          </cell>
          <cell r="H1689">
            <v>30</v>
          </cell>
          <cell r="I1689">
            <v>18</v>
          </cell>
          <cell r="J1689">
            <v>12</v>
          </cell>
        </row>
        <row r="1690">
          <cell r="C1690" t="str">
            <v>1Z.60.0376.1.2.2.00.</v>
          </cell>
          <cell r="D1690" t="str">
            <v>ลำพูน</v>
          </cell>
          <cell r="E1690">
            <v>2560</v>
          </cell>
          <cell r="F1690" t="str">
            <v>โครงการก่อสร้างระบบประปาเพื่อการพัฒนาคุณภาพชีวิตของประชาชน ในพื้นที่ โรงกรองน้ำริมปิง ถึงหน่วยบริการป่าซาง ต.ป่าซาง อ.ป่าซาง จ.ลำพูน</v>
          </cell>
          <cell r="G1690">
            <v>19450000</v>
          </cell>
          <cell r="H1690">
            <v>0</v>
          </cell>
          <cell r="I1690">
            <v>0</v>
          </cell>
          <cell r="J1690">
            <v>0</v>
          </cell>
        </row>
        <row r="1691">
          <cell r="C1691" t="str">
            <v>1Z.60.0371.1.2.2.00.</v>
          </cell>
          <cell r="D1691" t="str">
            <v>ลำพูน</v>
          </cell>
          <cell r="E1691">
            <v>2560</v>
          </cell>
          <cell r="F1691" t="str">
            <v>ต.ต้นธง ประตูลี้ อ.เมือง จ.ลำพูน</v>
          </cell>
          <cell r="G1691">
            <v>3118933</v>
          </cell>
          <cell r="H1691">
            <v>250</v>
          </cell>
          <cell r="I1691">
            <v>31</v>
          </cell>
          <cell r="J1691">
            <v>219</v>
          </cell>
        </row>
        <row r="1692">
          <cell r="C1692" t="str">
            <v>1Z.60.0373.1.2.2.00.</v>
          </cell>
          <cell r="D1692" t="str">
            <v>ลำพูน</v>
          </cell>
          <cell r="E1692">
            <v>2560</v>
          </cell>
          <cell r="F1692" t="str">
            <v>ถนนลำพูน ป่าซาง อ.เมือง จ.ลำพูน</v>
          </cell>
          <cell r="G1692">
            <v>1600000</v>
          </cell>
          <cell r="H1692">
            <v>120</v>
          </cell>
          <cell r="I1692">
            <v>40</v>
          </cell>
          <cell r="J1692">
            <v>80</v>
          </cell>
        </row>
        <row r="1693">
          <cell r="C1693" t="str">
            <v>1Z.60.0374.1.2.2.00.</v>
          </cell>
          <cell r="D1693" t="str">
            <v>ลำพูน</v>
          </cell>
          <cell r="E1693">
            <v>2560</v>
          </cell>
          <cell r="F1693" t="str">
            <v>ม.3  ต.สารภี อ.สารภี จ.เชียงใหม่</v>
          </cell>
          <cell r="G1693">
            <v>727600</v>
          </cell>
          <cell r="H1693">
            <v>50</v>
          </cell>
          <cell r="I1693">
            <v>40</v>
          </cell>
          <cell r="J1693">
            <v>10</v>
          </cell>
        </row>
        <row r="1694">
          <cell r="C1694" t="str">
            <v>1Z.60.0375.1.2.2.00.</v>
          </cell>
          <cell r="D1694" t="str">
            <v>ลำพูน</v>
          </cell>
          <cell r="E1694">
            <v>2560</v>
          </cell>
          <cell r="F1694" t="str">
            <v>ม.4  ต.ป่าสัก อ.เมือง จ.ลำพูน</v>
          </cell>
          <cell r="G1694">
            <v>2929333</v>
          </cell>
          <cell r="H1694">
            <v>120</v>
          </cell>
          <cell r="I1694">
            <v>46</v>
          </cell>
          <cell r="J1694">
            <v>74</v>
          </cell>
        </row>
        <row r="1695">
          <cell r="C1695" t="str">
            <v>1Z.60.0372.1.2.2.00.</v>
          </cell>
          <cell r="D1695" t="str">
            <v>ลำพูน</v>
          </cell>
          <cell r="E1695">
            <v>2560</v>
          </cell>
          <cell r="F1695" t="str">
            <v>ม.8 ต.บ้านกลาง อ.เมือง จ.ลำพูน</v>
          </cell>
          <cell r="G1695">
            <v>1278533</v>
          </cell>
          <cell r="H1695">
            <v>100</v>
          </cell>
          <cell r="I1695">
            <v>43</v>
          </cell>
          <cell r="J1695">
            <v>57</v>
          </cell>
        </row>
        <row r="1696">
          <cell r="C1696" t="str">
            <v>1Z.61.0053.1.2.2.00.1</v>
          </cell>
          <cell r="D1696" t="str">
            <v>ลำพูน</v>
          </cell>
          <cell r="E1696">
            <v>2561</v>
          </cell>
          <cell r="F1696" t="str">
            <v>พื้นที่ ต.เวียงยอง อ.เมือง จ.ลำพูน</v>
          </cell>
          <cell r="G1696">
            <v>1584000</v>
          </cell>
          <cell r="H1696">
            <v>45</v>
          </cell>
          <cell r="I1696">
            <v>1</v>
          </cell>
          <cell r="J1696">
            <v>44</v>
          </cell>
        </row>
        <row r="1697">
          <cell r="C1697" t="str">
            <v>1Z.61.0519.1.2.2.00.3</v>
          </cell>
          <cell r="D1697" t="str">
            <v>ลำพูน</v>
          </cell>
          <cell r="E1697">
            <v>2561</v>
          </cell>
          <cell r="F1697" t="str">
            <v>พื้นที่ ต.หนองตอง อ.หางดง จ.เชียงใหม่</v>
          </cell>
          <cell r="G1697">
            <v>1280000</v>
          </cell>
          <cell r="H1697">
            <v>80</v>
          </cell>
          <cell r="J1697">
            <v>80</v>
          </cell>
        </row>
        <row r="1698">
          <cell r="C1698" t="str">
            <v>1Z.59.0615.1.2.2.00.1</v>
          </cell>
          <cell r="D1698" t="str">
            <v>เวียงเชียงของ</v>
          </cell>
          <cell r="E1698">
            <v>2559</v>
          </cell>
          <cell r="F1698" t="str">
            <v>บ้านโจ้โก้ ม.10 ต.เวียง อ.เชียงของ จ.เชียงราย</v>
          </cell>
          <cell r="G1698">
            <v>265400</v>
          </cell>
          <cell r="H1698">
            <v>10</v>
          </cell>
          <cell r="I1698">
            <v>15</v>
          </cell>
          <cell r="J1698">
            <v>-5</v>
          </cell>
          <cell r="K1698" t="str">
            <v>CP</v>
          </cell>
        </row>
        <row r="1699">
          <cell r="C1699" t="str">
            <v>1Z.59.0917.1.2.2.00.2</v>
          </cell>
          <cell r="D1699" t="str">
            <v>เวียงเชียงของ</v>
          </cell>
          <cell r="E1699">
            <v>2559</v>
          </cell>
          <cell r="F1699" t="str">
            <v>บ้านเต๋น ม.๘ ต.สถาน อ.เชียงของ จ.เชียงราย</v>
          </cell>
          <cell r="G1699">
            <v>900000</v>
          </cell>
          <cell r="H1699">
            <v>130</v>
          </cell>
          <cell r="I1699">
            <v>14</v>
          </cell>
          <cell r="J1699">
            <v>116</v>
          </cell>
        </row>
        <row r="1700">
          <cell r="C1700" t="str">
            <v>1Z.59.0936.1.2.2.00.2</v>
          </cell>
          <cell r="D1700" t="str">
            <v>เวียงเชียงของ</v>
          </cell>
          <cell r="E1700">
            <v>2559</v>
          </cell>
          <cell r="F1700" t="str">
            <v>ม.10 ต.เวียง อ.เชียงของ จ.เชียงราย</v>
          </cell>
          <cell r="G1700">
            <v>498000</v>
          </cell>
          <cell r="H1700">
            <v>65</v>
          </cell>
          <cell r="I1700">
            <v>8</v>
          </cell>
          <cell r="J1700">
            <v>57</v>
          </cell>
        </row>
        <row r="1701">
          <cell r="C1701" t="str">
            <v>1Z.59.0945.1.2.2.00.2</v>
          </cell>
          <cell r="D1701" t="str">
            <v>เวียงเชียงของ</v>
          </cell>
          <cell r="E1701">
            <v>2559</v>
          </cell>
          <cell r="F1701" t="str">
            <v>ม.15 และ ม.6 ต.สถาน อ.เชียงของ จ.เชียงราย</v>
          </cell>
          <cell r="G1701">
            <v>966500</v>
          </cell>
          <cell r="H1701">
            <v>160</v>
          </cell>
          <cell r="I1701">
            <v>17</v>
          </cell>
          <cell r="J1701">
            <v>143</v>
          </cell>
        </row>
        <row r="1702">
          <cell r="C1702" t="str">
            <v>1Z.59.0947.1.2.2.00.2</v>
          </cell>
          <cell r="D1702" t="str">
            <v>เวียงเชียงของ</v>
          </cell>
          <cell r="E1702">
            <v>2559</v>
          </cell>
          <cell r="F1702" t="str">
            <v>ม.9 ต.เวียง อ.เชียงของ จ.เชียงราย</v>
          </cell>
          <cell r="G1702">
            <v>1229000</v>
          </cell>
          <cell r="H1702">
            <v>130</v>
          </cell>
          <cell r="I1702">
            <v>118</v>
          </cell>
          <cell r="J1702">
            <v>12</v>
          </cell>
        </row>
        <row r="1703">
          <cell r="C1703" t="str">
            <v>1Z.60.1243.1.2.2.00.3</v>
          </cell>
          <cell r="D1703" t="str">
            <v>เวียงเชียงของ</v>
          </cell>
          <cell r="E1703">
            <v>2560</v>
          </cell>
          <cell r="F1703" t="str">
            <v>บ้านทุ่งพัฒนา ม.13 ต.เวียง อ.เชียงของ จ.เชียงราย</v>
          </cell>
          <cell r="G1703">
            <v>400000</v>
          </cell>
          <cell r="H1703">
            <v>80</v>
          </cell>
          <cell r="I1703">
            <v>0</v>
          </cell>
          <cell r="J1703">
            <v>80</v>
          </cell>
        </row>
        <row r="1704">
          <cell r="C1704" t="str">
            <v>1Z.59.0922.1.2.2.00.2</v>
          </cell>
          <cell r="D1704" t="str">
            <v>สันกำแพง</v>
          </cell>
          <cell r="E1704">
            <v>2559</v>
          </cell>
          <cell r="F1704" t="str">
            <v>ชุมชนต้นผึ้ง ต.ต้นเปา อ.สันกำแพง จ.เชียงใหม่</v>
          </cell>
          <cell r="G1704">
            <v>332000</v>
          </cell>
          <cell r="H1704">
            <v>30</v>
          </cell>
          <cell r="I1704">
            <v>12</v>
          </cell>
          <cell r="J1704">
            <v>18</v>
          </cell>
        </row>
        <row r="1705">
          <cell r="C1705" t="str">
            <v>1Z.59.0916.1.2.2.00.2</v>
          </cell>
          <cell r="D1705" t="str">
            <v>สันกำแพง</v>
          </cell>
          <cell r="E1705">
            <v>2559</v>
          </cell>
          <cell r="F1705" t="str">
            <v>ซอยวัดโรงธรรม ม.7 ต.สันกำแพง อ.สันกำแพง จ.เชียงใหม่</v>
          </cell>
          <cell r="G1705">
            <v>200000</v>
          </cell>
          <cell r="H1705">
            <v>25</v>
          </cell>
          <cell r="I1705">
            <v>10</v>
          </cell>
          <cell r="J1705">
            <v>15</v>
          </cell>
        </row>
        <row r="1706">
          <cell r="C1706" t="str">
            <v>1Z.59.1030.1.2.2.00.2</v>
          </cell>
          <cell r="D1706" t="str">
            <v>สันกำแพง</v>
          </cell>
          <cell r="E1706">
            <v>2559</v>
          </cell>
          <cell r="F1706" t="str">
            <v>ตั้งแต่วัดพระนอนแม่ปูคา ต.ต้นเปา อ.สันกำแพง จ.เชียงใหม่</v>
          </cell>
          <cell r="G1706">
            <v>943500</v>
          </cell>
          <cell r="H1706">
            <v>35</v>
          </cell>
          <cell r="I1706">
            <v>36</v>
          </cell>
          <cell r="J1706">
            <v>-1</v>
          </cell>
          <cell r="K1706" t="str">
            <v>CP</v>
          </cell>
        </row>
        <row r="1707">
          <cell r="C1707" t="str">
            <v>1Z.59.0946.1.2.2.00.2</v>
          </cell>
          <cell r="D1707" t="str">
            <v>สันกำแพง</v>
          </cell>
          <cell r="E1707">
            <v>2559</v>
          </cell>
          <cell r="F1707" t="str">
            <v>บ้านคำซาว ซอย 1,4,5,6 หมู่ที่ 4 ต.สันกำแพง จ.เชียงใหม่  (ทต.สันกำแพง สมทบ 458,000 บาท + กปภ.จัดสรร 602,747 บาท รวมวงเงินทั้งโครงการ 1,060,747 บาท ไม่รวม VAT)</v>
          </cell>
          <cell r="G1707">
            <v>602700</v>
          </cell>
          <cell r="H1707">
            <v>65</v>
          </cell>
          <cell r="I1707">
            <v>74</v>
          </cell>
          <cell r="J1707">
            <v>-9</v>
          </cell>
          <cell r="K1707" t="str">
            <v>CP</v>
          </cell>
        </row>
        <row r="1708">
          <cell r="C1708" t="str">
            <v>1Z.59.0918.1.2.2.00.2</v>
          </cell>
          <cell r="D1708" t="str">
            <v>สันกำแพง</v>
          </cell>
          <cell r="E1708">
            <v>2559</v>
          </cell>
          <cell r="F1708" t="str">
            <v>บ้านคำซาว ม.4 ต.สันกำแพง อ.สันกำแพง จ.เชียงใหม่</v>
          </cell>
          <cell r="G1708">
            <v>750000</v>
          </cell>
          <cell r="H1708">
            <v>85</v>
          </cell>
          <cell r="I1708">
            <v>1</v>
          </cell>
          <cell r="J1708">
            <v>84</v>
          </cell>
        </row>
        <row r="1709">
          <cell r="C1709" t="str">
            <v>1Z.59.0986.1.2.2.00.2</v>
          </cell>
          <cell r="D1709" t="str">
            <v>สันกำแพง</v>
          </cell>
          <cell r="E1709">
            <v>2559</v>
          </cell>
          <cell r="F1709" t="str">
            <v>บ้านปูคาเหนือ ซอย 1 ต.แม่ปูคา อ.สันกำแพง จ.เชียงใหม่</v>
          </cell>
          <cell r="G1709">
            <v>159000</v>
          </cell>
          <cell r="H1709">
            <v>11</v>
          </cell>
          <cell r="I1709">
            <v>19</v>
          </cell>
          <cell r="J1709">
            <v>-8</v>
          </cell>
          <cell r="K1709" t="str">
            <v>CP</v>
          </cell>
        </row>
        <row r="1710">
          <cell r="C1710" t="str">
            <v>1Z.59.0915.1.2.2.00.2</v>
          </cell>
          <cell r="D1710" t="str">
            <v>สันกำแพง</v>
          </cell>
          <cell r="E1710">
            <v>2559</v>
          </cell>
          <cell r="F1710" t="str">
            <v>บ้านแม่โฮม ม.5 ต.ต้นเปา อ.สันกำแพง จ.เชียงใหม่</v>
          </cell>
          <cell r="G1710">
            <v>264000</v>
          </cell>
          <cell r="H1710">
            <v>40</v>
          </cell>
          <cell r="I1710">
            <v>15</v>
          </cell>
          <cell r="J1710">
            <v>25</v>
          </cell>
        </row>
        <row r="1711">
          <cell r="C1711" t="str">
            <v>1Z.59.1003.1.2.2.00.2</v>
          </cell>
          <cell r="D1711" t="str">
            <v>สันกำแพง</v>
          </cell>
          <cell r="E1711">
            <v>2559</v>
          </cell>
          <cell r="F1711" t="str">
            <v>บ้านออน ม.14 ต.สันกำแพง อ.สันกำแพง จ.เชียงใหม่</v>
          </cell>
          <cell r="G1711">
            <v>448000</v>
          </cell>
          <cell r="H1711">
            <v>25</v>
          </cell>
          <cell r="I1711">
            <v>4</v>
          </cell>
          <cell r="J1711">
            <v>21</v>
          </cell>
        </row>
        <row r="1712">
          <cell r="C1712" t="str">
            <v>1Z.59.1017.1.2.2.00.2</v>
          </cell>
          <cell r="D1712" t="str">
            <v>สันกำแพง</v>
          </cell>
          <cell r="E1712">
            <v>2559</v>
          </cell>
          <cell r="F1712" t="str">
            <v>ปลายท่อบ้านสันก้างปลา ต.ทรายมูล อ.สันกำแพง จ.เชียงใหม่</v>
          </cell>
          <cell r="G1712">
            <v>1880000</v>
          </cell>
          <cell r="H1712">
            <v>91</v>
          </cell>
          <cell r="I1712">
            <v>5</v>
          </cell>
          <cell r="J1712">
            <v>86</v>
          </cell>
        </row>
        <row r="1713">
          <cell r="C1713" t="str">
            <v>1Z.59.1005.1.2.2.00.2</v>
          </cell>
          <cell r="D1713" t="str">
            <v>สันกำแพง</v>
          </cell>
          <cell r="E1713">
            <v>2559</v>
          </cell>
          <cell r="F1713" t="str">
            <v>สันไร่ซอย 7/1 ต.สันกำแพง อ.สันกำแพง จ.เชียงใหม่</v>
          </cell>
          <cell r="G1713">
            <v>109000</v>
          </cell>
          <cell r="H1713">
            <v>6</v>
          </cell>
          <cell r="I1713">
            <v>4</v>
          </cell>
          <cell r="J1713">
            <v>2</v>
          </cell>
        </row>
        <row r="1714">
          <cell r="C1714" t="str">
            <v>1Z.59.1021.1.2.2.00.2</v>
          </cell>
          <cell r="D1714" t="str">
            <v>สันกำแพง</v>
          </cell>
          <cell r="E1714">
            <v>2559</v>
          </cell>
          <cell r="F1714" t="str">
            <v>หมู่บ้านธารทิพย์ ต.สันกลาง อ.สันกำแพง จ.เชียงใหม่</v>
          </cell>
          <cell r="G1714">
            <v>2953000</v>
          </cell>
          <cell r="H1714">
            <v>140</v>
          </cell>
          <cell r="I1714">
            <v>73</v>
          </cell>
          <cell r="J1714">
            <v>67</v>
          </cell>
        </row>
        <row r="1715">
          <cell r="C1715" t="str">
            <v>1Z.60.0302.1.2.2.00.</v>
          </cell>
          <cell r="D1715" t="str">
            <v>สันกำแพง</v>
          </cell>
          <cell r="E1715">
            <v>2560</v>
          </cell>
          <cell r="F1715" t="str">
            <v>ซอย 2 ม.6 ต.แม่ปูคา อ.สันกำแพง จ.เชียงใหม่</v>
          </cell>
          <cell r="G1715">
            <v>86533</v>
          </cell>
          <cell r="H1715">
            <v>19</v>
          </cell>
          <cell r="I1715">
            <v>0</v>
          </cell>
          <cell r="J1715">
            <v>19</v>
          </cell>
        </row>
        <row r="1716">
          <cell r="C1716" t="str">
            <v>1Z.60.0294.1.2.2.00.</v>
          </cell>
          <cell r="D1716" t="str">
            <v>สันกำแพง</v>
          </cell>
          <cell r="E1716">
            <v>2560</v>
          </cell>
          <cell r="F1716" t="str">
            <v>ซอย 2 ม.9 ต.แม่ปูคา อ.สันกำแพง จ.เชียงใหม่</v>
          </cell>
          <cell r="G1716">
            <v>216533</v>
          </cell>
          <cell r="H1716">
            <v>31</v>
          </cell>
          <cell r="I1716">
            <v>1</v>
          </cell>
          <cell r="J1716">
            <v>30</v>
          </cell>
        </row>
        <row r="1717">
          <cell r="C1717" t="str">
            <v>1Z.60.0299.1.2.2.00.</v>
          </cell>
          <cell r="D1717" t="str">
            <v>สันกำแพง</v>
          </cell>
          <cell r="E1717">
            <v>2560</v>
          </cell>
          <cell r="F1717" t="str">
            <v>ซอย 3 ม.6 ต.แม่ปูคา อ.สันกำแพง จ.เชียงใหม่</v>
          </cell>
          <cell r="G1717">
            <v>42933</v>
          </cell>
          <cell r="H1717">
            <v>23</v>
          </cell>
          <cell r="I1717">
            <v>0</v>
          </cell>
          <cell r="J1717">
            <v>23</v>
          </cell>
        </row>
        <row r="1718">
          <cell r="C1718" t="str">
            <v>1Z.60.0300.1.2.2.00.</v>
          </cell>
          <cell r="D1718" t="str">
            <v>สันกำแพง</v>
          </cell>
          <cell r="E1718">
            <v>2560</v>
          </cell>
          <cell r="F1718" t="str">
            <v>ซอย 4 ม.5 ต.แม่ปูคา อ.สันกำแพง จ.เชียงใหม่</v>
          </cell>
          <cell r="G1718">
            <v>241600</v>
          </cell>
          <cell r="H1718">
            <v>25</v>
          </cell>
          <cell r="I1718">
            <v>7</v>
          </cell>
          <cell r="J1718">
            <v>18</v>
          </cell>
        </row>
        <row r="1719">
          <cell r="C1719" t="str">
            <v>1Z.60.0024.1.2.2.00.1</v>
          </cell>
          <cell r="D1719" t="str">
            <v>สันกำแพง</v>
          </cell>
          <cell r="E1719">
            <v>2560</v>
          </cell>
          <cell r="F1719" t="str">
            <v>ซอย 5 หมู่ที่ 5 ตำบลแม่ปูคา อำเภอสันกำแพง จังหวัดเชียงใหม่</v>
          </cell>
          <cell r="G1719">
            <v>400000</v>
          </cell>
          <cell r="H1719">
            <v>29</v>
          </cell>
          <cell r="I1719">
            <v>0</v>
          </cell>
          <cell r="J1719">
            <v>29</v>
          </cell>
        </row>
        <row r="1720">
          <cell r="C1720" t="str">
            <v>1Z.60.0303.1.2.2.00.</v>
          </cell>
          <cell r="D1720" t="str">
            <v>สันกำแพง</v>
          </cell>
          <cell r="E1720">
            <v>2560</v>
          </cell>
          <cell r="F1720" t="str">
            <v>ซอย 8 ม.3 ต.แม่ปูคา อ.สันกำแพง จ.เชียงใหม่</v>
          </cell>
          <cell r="G1720">
            <v>169050</v>
          </cell>
          <cell r="H1720">
            <v>15</v>
          </cell>
          <cell r="I1720">
            <v>1</v>
          </cell>
          <cell r="J1720">
            <v>14</v>
          </cell>
        </row>
        <row r="1721">
          <cell r="C1721" t="str">
            <v>1Z.60.0360.1.2.2.00.</v>
          </cell>
          <cell r="D1721" t="str">
            <v>สันกำแพง</v>
          </cell>
          <cell r="E1721">
            <v>2560</v>
          </cell>
          <cell r="F1721" t="str">
            <v>ซอยกาแฟอากาเป้ ม.2 ต.ต้นเปา อ.สันกำแพง  จ.เชียงใหม่</v>
          </cell>
          <cell r="G1721">
            <v>358000</v>
          </cell>
          <cell r="H1721">
            <v>12</v>
          </cell>
          <cell r="I1721">
            <v>2</v>
          </cell>
          <cell r="J1721">
            <v>10</v>
          </cell>
        </row>
        <row r="1722">
          <cell r="C1722" t="str">
            <v>1Z.60.0304.1.2.2.00.</v>
          </cell>
          <cell r="D1722" t="str">
            <v>สันกำแพง</v>
          </cell>
          <cell r="E1722">
            <v>2560</v>
          </cell>
          <cell r="F1722" t="str">
            <v>บ้านคำซาว ซอย 5/4 ต.สันกำแพง อ.สันกำแพง จ.เชียงใหม่</v>
          </cell>
          <cell r="G1722">
            <v>54533</v>
          </cell>
          <cell r="H1722">
            <v>5</v>
          </cell>
          <cell r="I1722">
            <v>1</v>
          </cell>
          <cell r="J1722">
            <v>4</v>
          </cell>
        </row>
        <row r="1723">
          <cell r="C1723" t="str">
            <v>1Z.60.0908.1.2.2.00.3</v>
          </cell>
          <cell r="D1723" t="str">
            <v>สันกำแพง</v>
          </cell>
          <cell r="E1723">
            <v>2560</v>
          </cell>
          <cell r="F1723" t="str">
            <v>บ้านป่าเห็ว ซ.9 ม.2 ต.สันกำแพง อ.สันกำแพง จ.เชียงใหม่</v>
          </cell>
          <cell r="G1723">
            <v>221000</v>
          </cell>
          <cell r="H1723">
            <v>25</v>
          </cell>
          <cell r="I1723">
            <v>0</v>
          </cell>
          <cell r="J1723">
            <v>25</v>
          </cell>
        </row>
        <row r="1724">
          <cell r="C1724" t="str">
            <v>1Z.60.0913.1.2.2.00.3</v>
          </cell>
          <cell r="D1724" t="str">
            <v>สันกำแพง</v>
          </cell>
          <cell r="E1724">
            <v>2560</v>
          </cell>
          <cell r="F1724" t="str">
            <v>บ้านสันใต้ ซ.ฟองคำ ม.9 ต.สันกำแพง อ.สันกำแพง จ.เชียงใหม่</v>
          </cell>
          <cell r="G1724">
            <v>216000</v>
          </cell>
          <cell r="H1724">
            <v>22</v>
          </cell>
          <cell r="I1724">
            <v>0</v>
          </cell>
          <cell r="J1724">
            <v>22</v>
          </cell>
        </row>
        <row r="1725">
          <cell r="C1725" t="str">
            <v>1Z.60.0367.1.2.2.00.</v>
          </cell>
          <cell r="D1725" t="str">
            <v>สันกำแพง</v>
          </cell>
          <cell r="E1725">
            <v>2560</v>
          </cell>
          <cell r="F1725" t="str">
            <v>วัดบ้านน้อย ซ.8 ต.สันกำแพง อ.สันกำแพง จ.เชียงใหม่</v>
          </cell>
          <cell r="G1725">
            <v>231867</v>
          </cell>
          <cell r="H1725">
            <v>5</v>
          </cell>
          <cell r="I1725">
            <v>0</v>
          </cell>
          <cell r="J1725">
            <v>5</v>
          </cell>
        </row>
        <row r="1726">
          <cell r="C1726" t="str">
            <v>1Z.60.0301.1.2.2.00.</v>
          </cell>
          <cell r="D1726" t="str">
            <v>สันกำแพง</v>
          </cell>
          <cell r="E1726">
            <v>2560</v>
          </cell>
          <cell r="F1726" t="str">
            <v>หมู่บ้านธนกฤษณ์ ม.1 ต.สันปูเลย อ.ดอยสะเก็ด  จ.เชียงใหม่</v>
          </cell>
          <cell r="G1726">
            <v>130000</v>
          </cell>
          <cell r="H1726">
            <v>13</v>
          </cell>
          <cell r="I1726">
            <v>3</v>
          </cell>
          <cell r="J1726">
            <v>10</v>
          </cell>
        </row>
        <row r="1727">
          <cell r="C1727" t="str">
            <v>1Z.59.0891.1.2.2.00.2</v>
          </cell>
          <cell r="D1727" t="str">
            <v>ฮอด</v>
          </cell>
          <cell r="E1727">
            <v>2559</v>
          </cell>
          <cell r="F1727" t="str">
            <v>ชุมชนบ้านโป่ง ม.13 ต.หางดง อ.ฮอด จ.เชียงใหม่</v>
          </cell>
          <cell r="G1727">
            <v>510000</v>
          </cell>
          <cell r="H1727">
            <v>30</v>
          </cell>
          <cell r="I1727">
            <v>14</v>
          </cell>
          <cell r="J1727">
            <v>16</v>
          </cell>
        </row>
        <row r="1728">
          <cell r="C1728" t="str">
            <v>1Z.59.0963.1.2.2.00.2</v>
          </cell>
          <cell r="D1728" t="str">
            <v>ฮอด</v>
          </cell>
          <cell r="E1728">
            <v>2559</v>
          </cell>
          <cell r="F1728" t="str">
            <v>ชุมชนบ้านห้วยทราย ม.5 ต.บ้านแปะ อ.จอมทอง จ.เชียงใหม่</v>
          </cell>
          <cell r="G1728">
            <v>776000</v>
          </cell>
          <cell r="H1728">
            <v>80</v>
          </cell>
          <cell r="I1728">
            <v>10</v>
          </cell>
          <cell r="J1728">
            <v>70</v>
          </cell>
        </row>
        <row r="1729">
          <cell r="C1729" t="str">
            <v>1Z.59.0618.1.2.2.00.1</v>
          </cell>
          <cell r="D1729" t="str">
            <v>ฮอด</v>
          </cell>
          <cell r="E1729">
            <v>2559</v>
          </cell>
          <cell r="F1729" t="str">
            <v>บ้านโค้งงาม ม.7 ต.หางดง อ.ฮอด จ.เชียงใหม่</v>
          </cell>
          <cell r="G1729">
            <v>2654100</v>
          </cell>
          <cell r="H1729">
            <v>50</v>
          </cell>
          <cell r="I1729">
            <v>85</v>
          </cell>
          <cell r="J1729">
            <v>-35</v>
          </cell>
          <cell r="K1729" t="str">
            <v>CP</v>
          </cell>
        </row>
        <row r="1730">
          <cell r="C1730" t="str">
            <v>1Z.59.0621.1.2.2.00.1</v>
          </cell>
          <cell r="D1730" t="str">
            <v>ฮอด</v>
          </cell>
          <cell r="E1730">
            <v>2559</v>
          </cell>
          <cell r="F1730" t="str">
            <v>บ้านเด่นสารภี ม.6 ต.บ้านตาล อ.ฮอด จ.เชียงใหม่</v>
          </cell>
          <cell r="G1730">
            <v>3735400</v>
          </cell>
          <cell r="H1730">
            <v>50</v>
          </cell>
          <cell r="I1730">
            <v>51</v>
          </cell>
          <cell r="J1730">
            <v>-1</v>
          </cell>
          <cell r="K1730" t="str">
            <v>CP</v>
          </cell>
        </row>
        <row r="1731">
          <cell r="C1731" t="str">
            <v>1Z.59.1042.1.2.2.00.2</v>
          </cell>
          <cell r="D1731" t="str">
            <v>กำแพงเพชร</v>
          </cell>
          <cell r="E1731">
            <v>2559</v>
          </cell>
          <cell r="F1731" t="str">
            <v>ถ.เทศา 1 ต.ในเมือง อ.เมือง จ.กำแพงเพชร</v>
          </cell>
          <cell r="G1731">
            <v>326000</v>
          </cell>
          <cell r="H1731">
            <v>30</v>
          </cell>
          <cell r="I1731">
            <v>9</v>
          </cell>
          <cell r="J1731">
            <v>21</v>
          </cell>
        </row>
        <row r="1732">
          <cell r="C1732" t="str">
            <v>1Z.59.0637.1.2.2.00.1</v>
          </cell>
          <cell r="D1732" t="str">
            <v>กำแพงเพชร</v>
          </cell>
          <cell r="E1732">
            <v>2559</v>
          </cell>
          <cell r="F1732" t="str">
            <v>บ้านลำมะโกรก ม.6 ต.สระแก้ว อ.เมือง จ.กำแพงเพชร</v>
          </cell>
          <cell r="G1732">
            <v>10310600</v>
          </cell>
          <cell r="H1732">
            <v>301</v>
          </cell>
          <cell r="I1732">
            <v>66</v>
          </cell>
          <cell r="J1732">
            <v>235</v>
          </cell>
        </row>
        <row r="1733">
          <cell r="C1733" t="str">
            <v>1Z.59.0634.1.2.2.00.1</v>
          </cell>
          <cell r="D1733" t="str">
            <v>กำแพงเพชร</v>
          </cell>
          <cell r="E1733">
            <v>2559</v>
          </cell>
          <cell r="F1733" t="str">
            <v>หลังป้อมจุฬา - ไดมอนปาร์ค - แฮปปี้รีสอร์ท ต.ในเมือง อ.เมือง จ.กำแพงเพชร</v>
          </cell>
          <cell r="G1733">
            <v>607400</v>
          </cell>
          <cell r="H1733">
            <v>20</v>
          </cell>
          <cell r="I1733">
            <v>5</v>
          </cell>
          <cell r="J1733">
            <v>15</v>
          </cell>
        </row>
        <row r="1734">
          <cell r="C1734" t="str">
            <v>1Z.62.0277.1.2.2.00.1</v>
          </cell>
          <cell r="D1734" t="str">
            <v>กำแพงเพชร</v>
          </cell>
          <cell r="E1734">
            <v>2562</v>
          </cell>
          <cell r="F1734" t="str">
            <v>ต.ท่าขุนราม อ.เมือง จ.กำแพงเพชร</v>
          </cell>
          <cell r="G1734">
            <v>35000000</v>
          </cell>
          <cell r="H1734">
            <v>110</v>
          </cell>
          <cell r="I1734">
            <v>0</v>
          </cell>
          <cell r="J1734">
            <v>110</v>
          </cell>
        </row>
        <row r="1735">
          <cell r="C1735" t="str">
            <v>1Z.62.0262.1.2.2.00.1</v>
          </cell>
          <cell r="D1735" t="str">
            <v>กำแพงเพชร</v>
          </cell>
          <cell r="E1735">
            <v>2562</v>
          </cell>
          <cell r="F1735" t="str">
            <v>บริเวณชุมชนท่อทองแดง (ป่าแดง) ต.ในเมือง อ.เมือง จ.กำแพงเพชร</v>
          </cell>
          <cell r="G1735">
            <v>540000</v>
          </cell>
          <cell r="H1735">
            <v>20</v>
          </cell>
          <cell r="I1735">
            <v>0</v>
          </cell>
          <cell r="J1735">
            <v>20</v>
          </cell>
        </row>
        <row r="1736">
          <cell r="C1736" t="str">
            <v>1Z.62.0271.1.2.2.00.1</v>
          </cell>
          <cell r="D1736" t="str">
            <v>กำแพงเพชร</v>
          </cell>
          <cell r="E1736">
            <v>2562</v>
          </cell>
          <cell r="F1736" t="str">
            <v>บริเวณหลังโรงเรียนอนุบาลกำแพงเพชร ต.สระแก้ว อ.เมือง จ.กำเพงเพชร</v>
          </cell>
          <cell r="G1736">
            <v>143000</v>
          </cell>
          <cell r="H1736">
            <v>5</v>
          </cell>
          <cell r="I1736">
            <v>0</v>
          </cell>
          <cell r="J1736">
            <v>5</v>
          </cell>
        </row>
        <row r="1737">
          <cell r="C1737" t="str">
            <v>1Z.59.1055.1.2.2.00.2</v>
          </cell>
          <cell r="D1737" t="str">
            <v>ขาณุวรลักษบุรี</v>
          </cell>
          <cell r="E1737">
            <v>2559</v>
          </cell>
          <cell r="F1737" t="str">
            <v>บ้านดอนงา ม.5 ต.สลกบาตร อ.ขาณุวรลักษบุรี จ.กำแพงเพชร</v>
          </cell>
          <cell r="G1737">
            <v>528000</v>
          </cell>
          <cell r="H1737">
            <v>60</v>
          </cell>
          <cell r="I1737">
            <v>9</v>
          </cell>
          <cell r="J1737">
            <v>51</v>
          </cell>
        </row>
        <row r="1738">
          <cell r="C1738" t="str">
            <v>1Z.59.0635.1.2.2.00.1</v>
          </cell>
          <cell r="D1738" t="str">
            <v>ขาณุวรลักษบุรี</v>
          </cell>
          <cell r="E1738">
            <v>2559</v>
          </cell>
          <cell r="F1738" t="str">
            <v>บ้านท่าพุทราเหนือ ม.5 ต.ท่าพุทรา อ.คลองขลุง จ.กำแพงเพชร</v>
          </cell>
          <cell r="G1738">
            <v>151300</v>
          </cell>
          <cell r="H1738">
            <v>7</v>
          </cell>
          <cell r="I1738">
            <v>5</v>
          </cell>
          <cell r="J1738">
            <v>2</v>
          </cell>
        </row>
        <row r="1739">
          <cell r="C1739" t="str">
            <v>1Z.59.1116.1.2.2.00.2</v>
          </cell>
          <cell r="D1739" t="str">
            <v>ชนแดน</v>
          </cell>
          <cell r="E1739">
            <v>2559</v>
          </cell>
          <cell r="F1739" t="str">
            <v>ซอยเทศบาล 1 ต.ท่าขาม อ.ชนแดน จ.เพชรบูรณ์</v>
          </cell>
          <cell r="G1739">
            <v>500000</v>
          </cell>
          <cell r="H1739">
            <v>80</v>
          </cell>
          <cell r="I1739">
            <v>10</v>
          </cell>
          <cell r="J1739">
            <v>70</v>
          </cell>
        </row>
        <row r="1740">
          <cell r="C1740" t="str">
            <v>1Z.59.1124.1.2.2.00.2</v>
          </cell>
          <cell r="D1740" t="str">
            <v>ชนแดน</v>
          </cell>
          <cell r="E1740">
            <v>2559</v>
          </cell>
          <cell r="F1740" t="str">
            <v>ซอยเทศบาลซอย 9 บ้านดงขุยเหนือ หมู่ที่ 3 ต.ดงขุย อ.ชนแดน จ.เพชรบูรณ์</v>
          </cell>
          <cell r="G1740">
            <v>735000</v>
          </cell>
          <cell r="H1740">
            <v>80</v>
          </cell>
          <cell r="I1740">
            <v>6</v>
          </cell>
          <cell r="J1740">
            <v>74</v>
          </cell>
        </row>
        <row r="1741">
          <cell r="C1741" t="str">
            <v>1Z.59.1147.1.2.2.00.2</v>
          </cell>
          <cell r="D1741" t="str">
            <v>ชนแดน</v>
          </cell>
          <cell r="E1741">
            <v>2559</v>
          </cell>
          <cell r="F1741" t="str">
            <v>บริเวณป้อมตำรวจจราจร สภ.ดงขุย ซอย 11 ต.ดงขุย อ.ชนแดน จ.เพชรบูรณ์</v>
          </cell>
          <cell r="G1741">
            <v>140000</v>
          </cell>
          <cell r="H1741">
            <v>10</v>
          </cell>
          <cell r="I1741">
            <v>17</v>
          </cell>
          <cell r="J1741">
            <v>-7</v>
          </cell>
          <cell r="K1741" t="str">
            <v>CP</v>
          </cell>
        </row>
        <row r="1742">
          <cell r="C1742" t="str">
            <v>1Z.59.1117.1.2.2.00.2</v>
          </cell>
          <cell r="D1742" t="str">
            <v>ชนแดน</v>
          </cell>
          <cell r="E1742">
            <v>2559</v>
          </cell>
          <cell r="F1742" t="str">
            <v>บ้านตะกุดจั่น หมู่ที่ 8 ต.ท่าข้าม อ.ชนแดน จ.เพชรบูรณ์</v>
          </cell>
          <cell r="G1742">
            <v>430000</v>
          </cell>
          <cell r="H1742">
            <v>70</v>
          </cell>
          <cell r="I1742">
            <v>0</v>
          </cell>
          <cell r="J1742">
            <v>70</v>
          </cell>
        </row>
        <row r="1743">
          <cell r="C1743" t="str">
            <v>1Z.59.1100.1.2.2.00.2</v>
          </cell>
          <cell r="D1743" t="str">
            <v>ชัยนาท</v>
          </cell>
          <cell r="E1743">
            <v>2559</v>
          </cell>
          <cell r="F1743" t="str">
            <v>ซอยเรือนไม้ถึงวัดห่อทองคำ ม. 6 ต.บ้านกล้วย อ.เมือง จ.ชัยนาท</v>
          </cell>
          <cell r="G1743">
            <v>1846000</v>
          </cell>
          <cell r="H1743">
            <v>150</v>
          </cell>
          <cell r="I1743">
            <v>72</v>
          </cell>
          <cell r="J1743">
            <v>78</v>
          </cell>
        </row>
        <row r="1744">
          <cell r="C1744" t="str">
            <v>1Z.59.1101.1.2.2.00.2</v>
          </cell>
          <cell r="D1744" t="str">
            <v>ชัยนาท</v>
          </cell>
          <cell r="E1744">
            <v>2559</v>
          </cell>
          <cell r="F1744" t="str">
            <v>บ้านหนองหวาย ม. 3 ต.หันคา อ.หันคา จ.ชัยนาท</v>
          </cell>
          <cell r="G1744">
            <v>1005000</v>
          </cell>
          <cell r="H1744">
            <v>80</v>
          </cell>
          <cell r="I1744">
            <v>51</v>
          </cell>
          <cell r="J1744">
            <v>29</v>
          </cell>
        </row>
        <row r="1745">
          <cell r="C1745" t="str">
            <v>1Z.59.0626.1.2.2.00.1</v>
          </cell>
          <cell r="D1745" t="str">
            <v>ชัยนาท</v>
          </cell>
          <cell r="E1745">
            <v>2559</v>
          </cell>
          <cell r="F1745" t="str">
            <v>บ้านหางกรวด ม.6 ต.เขาพระ อ.เมือง จ.ชัยนาท</v>
          </cell>
          <cell r="G1745">
            <v>965300</v>
          </cell>
          <cell r="H1745">
            <v>40</v>
          </cell>
          <cell r="I1745">
            <v>8</v>
          </cell>
          <cell r="J1745">
            <v>32</v>
          </cell>
        </row>
        <row r="1746">
          <cell r="C1746" t="str">
            <v>1Z.59.1097.1.2.2.00.2</v>
          </cell>
          <cell r="D1746" t="str">
            <v>ชัยนาท</v>
          </cell>
          <cell r="E1746">
            <v>2559</v>
          </cell>
          <cell r="F1746" t="str">
            <v>ม.2 บ้านดอนไร่ ต.หันคา อ.หันคา จ.ชัยนาท</v>
          </cell>
          <cell r="G1746">
            <v>195000</v>
          </cell>
          <cell r="H1746">
            <v>33</v>
          </cell>
          <cell r="I1746">
            <v>13</v>
          </cell>
          <cell r="J1746">
            <v>20</v>
          </cell>
        </row>
        <row r="1747">
          <cell r="C1747" t="str">
            <v>1Z.59.1044.1.2.2.00.2</v>
          </cell>
          <cell r="D1747" t="str">
            <v>ชัยนาท</v>
          </cell>
          <cell r="E1747">
            <v>2559</v>
          </cell>
          <cell r="F1747" t="str">
            <v>ม.4 ต.บ้านเชี่ยน อ.หันคา จ.ชัยนาท</v>
          </cell>
          <cell r="G1747">
            <v>2298000</v>
          </cell>
          <cell r="H1747">
            <v>180</v>
          </cell>
          <cell r="I1747">
            <v>30</v>
          </cell>
          <cell r="J1747">
            <v>150</v>
          </cell>
        </row>
        <row r="1748">
          <cell r="C1748" t="str">
            <v>1Z.59.1062.1.2.2.00.2</v>
          </cell>
          <cell r="D1748" t="str">
            <v>ชัยนาท</v>
          </cell>
          <cell r="E1748">
            <v>2559</v>
          </cell>
          <cell r="F1748" t="str">
            <v>ม.7 ต.ท่าชัย อ.เมือง จ.ชัยนาท</v>
          </cell>
          <cell r="G1748">
            <v>1875000</v>
          </cell>
          <cell r="H1748">
            <v>105</v>
          </cell>
          <cell r="I1748">
            <v>3</v>
          </cell>
          <cell r="J1748">
            <v>102</v>
          </cell>
        </row>
        <row r="1749">
          <cell r="C1749" t="str">
            <v>1Z.59.1131.1.2.2.00.2</v>
          </cell>
          <cell r="D1749" t="str">
            <v>ชัยนาท</v>
          </cell>
          <cell r="E1749">
            <v>2559</v>
          </cell>
          <cell r="F1749" t="str">
            <v>ม.9 บ้านดอนตูม ข้างโรงพยาบาลหันคา ต.หันคา อ.หันคา จ.ชัยนาท</v>
          </cell>
          <cell r="G1749">
            <v>1341000</v>
          </cell>
          <cell r="H1749">
            <v>56</v>
          </cell>
          <cell r="I1749">
            <v>5</v>
          </cell>
          <cell r="J1749">
            <v>51</v>
          </cell>
        </row>
        <row r="1750">
          <cell r="C1750" t="str">
            <v>1Z.59.1122.1.2.2.00.2</v>
          </cell>
          <cell r="D1750" t="str">
            <v>ชัยนาท</v>
          </cell>
          <cell r="E1750">
            <v>2559</v>
          </cell>
          <cell r="F1750" t="str">
            <v>ม.9 บ้านดอนตูม หน้าโรงเรียนวัดสวนอัมพวัน ต.หันคา อ.หันคา  จ.ชัยนาท</v>
          </cell>
          <cell r="G1750">
            <v>3137000</v>
          </cell>
          <cell r="H1750">
            <v>154</v>
          </cell>
          <cell r="I1750">
            <v>15</v>
          </cell>
          <cell r="J1750">
            <v>139</v>
          </cell>
        </row>
        <row r="1751">
          <cell r="C1751" t="str">
            <v>1Z.62.0244.1.2.2.00.1</v>
          </cell>
          <cell r="D1751" t="str">
            <v>ชัยนาท</v>
          </cell>
          <cell r="E1751">
            <v>2562</v>
          </cell>
          <cell r="F1751" t="str">
            <v xml:space="preserve">ม.5 ต.บ้านกล้วย อ.เมือง จ.ชัยนาท </v>
          </cell>
          <cell r="G1751">
            <v>250000</v>
          </cell>
          <cell r="H1751">
            <v>12</v>
          </cell>
          <cell r="I1751">
            <v>4</v>
          </cell>
          <cell r="J1751">
            <v>8</v>
          </cell>
        </row>
        <row r="1752">
          <cell r="C1752" t="str">
            <v>1Z.62.0249.1.2.2.00.1</v>
          </cell>
          <cell r="D1752" t="str">
            <v>ชัยนาท</v>
          </cell>
          <cell r="E1752">
            <v>2562</v>
          </cell>
          <cell r="F1752" t="str">
            <v>ริมถนน 3211 หน้าวัดห้วยซุง - แยกหนองจิกโพรง ต.บ้านเชี่ยน อ.หันคา จ.ชัยนาท</v>
          </cell>
          <cell r="G1752">
            <v>573000</v>
          </cell>
          <cell r="H1752">
            <v>25</v>
          </cell>
          <cell r="I1752">
            <v>4</v>
          </cell>
          <cell r="J1752">
            <v>21</v>
          </cell>
        </row>
        <row r="1753">
          <cell r="C1753" t="str">
            <v>1Z.59.1084.1.2.2.00.2</v>
          </cell>
          <cell r="D1753" t="str">
            <v>ตะพานหิน</v>
          </cell>
          <cell r="E1753">
            <v>2559</v>
          </cell>
          <cell r="F1753" t="str">
            <v xml:space="preserve">บ้านงิ้วราย บริเวณวัดต้นชุมแสง ต.งิ้วราย อ.ตะพานหิน จ.พิจิตร </v>
          </cell>
          <cell r="G1753">
            <v>1242000</v>
          </cell>
          <cell r="H1753">
            <v>80</v>
          </cell>
          <cell r="I1753">
            <v>56</v>
          </cell>
          <cell r="J1753">
            <v>24</v>
          </cell>
        </row>
        <row r="1754">
          <cell r="C1754" t="str">
            <v>1Z.59.1159.1.2.2.00.2</v>
          </cell>
          <cell r="D1754" t="str">
            <v>ตะพานหิน</v>
          </cell>
          <cell r="E1754">
            <v>2559</v>
          </cell>
          <cell r="F1754" t="str">
            <v>บ้านน้ำเคือง-วัดป่า ต.ทับคล้อ อ.ทับคล้อ จ.พิจิตร</v>
          </cell>
          <cell r="G1754">
            <v>1610000</v>
          </cell>
          <cell r="H1754">
            <v>70</v>
          </cell>
          <cell r="I1754">
            <v>45</v>
          </cell>
          <cell r="J1754">
            <v>25</v>
          </cell>
        </row>
        <row r="1755">
          <cell r="C1755" t="str">
            <v>1Z.59.1158.1.2.2.00.2</v>
          </cell>
          <cell r="D1755" t="str">
            <v>ตะพานหิน</v>
          </cell>
          <cell r="E1755">
            <v>2559</v>
          </cell>
          <cell r="F1755" t="str">
            <v>บ้านไผ่หลวง ต.ไผ่หลวง อ.ตะพานหิน จ.พิจิตร</v>
          </cell>
          <cell r="G1755">
            <v>2270000</v>
          </cell>
          <cell r="H1755">
            <v>100</v>
          </cell>
          <cell r="I1755">
            <v>29</v>
          </cell>
          <cell r="J1755">
            <v>71</v>
          </cell>
        </row>
        <row r="1756">
          <cell r="C1756" t="str">
            <v>1Z.59.1151.1.2.2.00.2</v>
          </cell>
          <cell r="D1756" t="str">
            <v>ตะพานหิน</v>
          </cell>
          <cell r="E1756">
            <v>2559</v>
          </cell>
          <cell r="F1756" t="str">
            <v>วัดต้นชุมแสงถึงบ้านน้ำโจน ต.งิ้วราย อ.ตะพานหิน จ.พิจิตร</v>
          </cell>
          <cell r="G1756">
            <v>1910000</v>
          </cell>
          <cell r="H1756">
            <v>100</v>
          </cell>
          <cell r="I1756">
            <v>13</v>
          </cell>
          <cell r="J1756">
            <v>87</v>
          </cell>
        </row>
        <row r="1757">
          <cell r="C1757" t="str">
            <v>1Z.62.0264.1.2.2.00.1</v>
          </cell>
          <cell r="D1757" t="str">
            <v>ตะพานหิน</v>
          </cell>
          <cell r="E1757">
            <v>2562</v>
          </cell>
          <cell r="F1757" t="str">
            <v>ม.2 บ้านหนองแก, ม.11 บ้านหนองโสน ต.หนองพยอม อ.ตะพานหิน จ.พิจิตร</v>
          </cell>
          <cell r="G1757">
            <v>3010000</v>
          </cell>
          <cell r="H1757">
            <v>190</v>
          </cell>
          <cell r="I1757">
            <v>16</v>
          </cell>
          <cell r="J1757">
            <v>174</v>
          </cell>
        </row>
        <row r="1758">
          <cell r="C1758" t="str">
            <v>1Z.59.1132.1.2.2.00.2</v>
          </cell>
          <cell r="D1758" t="str">
            <v>ตาก</v>
          </cell>
          <cell r="E1758">
            <v>2559</v>
          </cell>
          <cell r="F1758" t="str">
            <v>ชุมชนสันประปา หมู่ที่ 5 ต.สามเงา อ.สามเงา จ.ตาก</v>
          </cell>
          <cell r="G1758">
            <v>271000</v>
          </cell>
          <cell r="H1758">
            <v>10</v>
          </cell>
          <cell r="I1758">
            <v>2</v>
          </cell>
          <cell r="J1758">
            <v>8</v>
          </cell>
        </row>
        <row r="1759">
          <cell r="C1759" t="str">
            <v>1Z.59.1154.1.2.2.00.2</v>
          </cell>
          <cell r="D1759" t="str">
            <v>ตาก</v>
          </cell>
          <cell r="E1759">
            <v>2559</v>
          </cell>
          <cell r="F1759" t="str">
            <v>ซอยอนามัยบ้านชะลาด หมู่ที่ 5 ต.ป่ามะม่วง อ.เมือง จ.ตาก</v>
          </cell>
          <cell r="G1759">
            <v>580000</v>
          </cell>
          <cell r="H1759">
            <v>15</v>
          </cell>
          <cell r="I1759">
            <v>7</v>
          </cell>
          <cell r="J1759">
            <v>8</v>
          </cell>
        </row>
        <row r="1760">
          <cell r="C1760" t="str">
            <v>1Z.59.1095.1.2.2.00.2</v>
          </cell>
          <cell r="D1760" t="str">
            <v>ตาก</v>
          </cell>
          <cell r="E1760">
            <v>2559</v>
          </cell>
          <cell r="F1760" t="str">
            <v>ตลาดสามเงา หมู่ที่ 4 ต.สามเงา อ.สามเงา จ.ตาก</v>
          </cell>
          <cell r="G1760">
            <v>278000</v>
          </cell>
          <cell r="H1760">
            <v>21</v>
          </cell>
          <cell r="I1760">
            <v>5</v>
          </cell>
          <cell r="J1760">
            <v>16</v>
          </cell>
        </row>
        <row r="1761">
          <cell r="C1761" t="str">
            <v>1Z.59.1085.1.2.2.00.2</v>
          </cell>
          <cell r="D1761" t="str">
            <v>ตาก</v>
          </cell>
          <cell r="E1761">
            <v>2559</v>
          </cell>
          <cell r="F1761" t="str">
            <v>ถนนทางเข้าเขื่อนภูมิพล ม.4 ต.สามเงา อ.สามเงา จ.ตาก</v>
          </cell>
          <cell r="G1761">
            <v>624000</v>
          </cell>
          <cell r="H1761">
            <v>25</v>
          </cell>
          <cell r="I1761">
            <v>4</v>
          </cell>
          <cell r="J1761">
            <v>21</v>
          </cell>
        </row>
        <row r="1762">
          <cell r="C1762" t="str">
            <v>1Z.59.1036.1.2.2.00.2</v>
          </cell>
          <cell r="D1762" t="str">
            <v>ตาก</v>
          </cell>
          <cell r="E1762">
            <v>2559</v>
          </cell>
          <cell r="F1762" t="str">
            <v>ถนนสาย 4 ม.4 ต.สามเงา อ.สามเงา จ.ตาก</v>
          </cell>
          <cell r="G1762">
            <v>196000</v>
          </cell>
          <cell r="H1762">
            <v>35</v>
          </cell>
          <cell r="I1762">
            <v>10</v>
          </cell>
          <cell r="J1762">
            <v>25</v>
          </cell>
        </row>
        <row r="1763">
          <cell r="C1763" t="str">
            <v>1Z.59.1049.1.2.2.00.2</v>
          </cell>
          <cell r="D1763" t="str">
            <v>ตาก</v>
          </cell>
          <cell r="E1763">
            <v>2559</v>
          </cell>
          <cell r="F1763" t="str">
            <v>ถนนสาย 5 ม.4 ต.สามเงา อ.สามเงา จ.ตาก</v>
          </cell>
          <cell r="G1763">
            <v>393000</v>
          </cell>
          <cell r="H1763">
            <v>25</v>
          </cell>
          <cell r="I1763">
            <v>8</v>
          </cell>
          <cell r="J1763">
            <v>17</v>
          </cell>
        </row>
        <row r="1764">
          <cell r="C1764" t="str">
            <v>1Z.59.1146.1.2.2.00.2</v>
          </cell>
          <cell r="D1764" t="str">
            <v>ตาก</v>
          </cell>
          <cell r="E1764">
            <v>2559</v>
          </cell>
          <cell r="F1764" t="str">
            <v>ถนนสุขาภิบาล สาย 8 (ชุชมชนบ้านใต้คลอง) หมู่ที่ 3 ต.สามเงา อ.สามเงา จ.ตาก</v>
          </cell>
          <cell r="G1764">
            <v>226000</v>
          </cell>
          <cell r="H1764">
            <v>7</v>
          </cell>
          <cell r="I1764">
            <v>3</v>
          </cell>
          <cell r="J1764">
            <v>4</v>
          </cell>
        </row>
        <row r="1765">
          <cell r="C1765" t="str">
            <v>1Z.59.1037.1.2.2.00.2</v>
          </cell>
          <cell r="D1765" t="str">
            <v>ตาก</v>
          </cell>
          <cell r="E1765">
            <v>2559</v>
          </cell>
          <cell r="F1765" t="str">
            <v>บ้านท่านา ม.9 ต.ตากตก อ.บ้านตาก จ.ตาก</v>
          </cell>
          <cell r="G1765">
            <v>466000</v>
          </cell>
          <cell r="H1765">
            <v>60</v>
          </cell>
          <cell r="I1765">
            <v>21</v>
          </cell>
          <cell r="J1765">
            <v>39</v>
          </cell>
        </row>
        <row r="1766">
          <cell r="C1766" t="str">
            <v>1Z.59.1052.1.2.2.00.2</v>
          </cell>
          <cell r="D1766" t="str">
            <v>ตาก</v>
          </cell>
          <cell r="E1766">
            <v>2559</v>
          </cell>
          <cell r="F1766" t="str">
            <v>บ้านท่าไม้แดง ม.4 ต.วังหิน อ.เมือง จ.ตาก</v>
          </cell>
          <cell r="G1766">
            <v>256000</v>
          </cell>
          <cell r="H1766">
            <v>15</v>
          </cell>
          <cell r="I1766">
            <v>3</v>
          </cell>
          <cell r="J1766">
            <v>12</v>
          </cell>
        </row>
        <row r="1767">
          <cell r="C1767" t="str">
            <v>1Z.59.1120.1.2.2.00.2</v>
          </cell>
          <cell r="D1767" t="str">
            <v>ตาก</v>
          </cell>
          <cell r="E1767">
            <v>2559</v>
          </cell>
          <cell r="F1767" t="str">
            <v>บ้านวังหิน หมู่ที่5,6 ต.วังหิน อ.เมือง จ.ตาก</v>
          </cell>
          <cell r="G1767">
            <v>534000</v>
          </cell>
          <cell r="H1767">
            <v>25</v>
          </cell>
          <cell r="I1767">
            <v>16</v>
          </cell>
          <cell r="J1767">
            <v>9</v>
          </cell>
        </row>
        <row r="1768">
          <cell r="C1768" t="str">
            <v>1Z.59.1115.1.2.2.00.2</v>
          </cell>
          <cell r="D1768" t="str">
            <v>ตาก</v>
          </cell>
          <cell r="E1768">
            <v>2559</v>
          </cell>
          <cell r="F1768" t="str">
            <v>บ้านสันป่าลาน หมู่ที่ 3 ต.ตากออก อ.บ้านตาก จ.ตาก</v>
          </cell>
          <cell r="G1768">
            <v>248000</v>
          </cell>
          <cell r="H1768">
            <v>12</v>
          </cell>
          <cell r="I1768">
            <v>12</v>
          </cell>
          <cell r="J1768">
            <v>0</v>
          </cell>
        </row>
        <row r="1769">
          <cell r="C1769" t="str">
            <v>1Z.59.1150.1.2.2.00.2</v>
          </cell>
          <cell r="D1769" t="str">
            <v>ตาก</v>
          </cell>
          <cell r="E1769">
            <v>2559</v>
          </cell>
          <cell r="F1769" t="str">
            <v>บ้านหนองตับ หมู่ที่ 1 ต.หนองบัวเหนือ อ.เมือง จ.ตาก</v>
          </cell>
          <cell r="G1769">
            <v>665000</v>
          </cell>
          <cell r="H1769">
            <v>19</v>
          </cell>
          <cell r="I1769">
            <v>27</v>
          </cell>
          <cell r="J1769">
            <v>-8</v>
          </cell>
          <cell r="K1769" t="str">
            <v>CP</v>
          </cell>
        </row>
        <row r="1770">
          <cell r="C1770" t="str">
            <v>1Z.59.1038.1.2.2.00.2</v>
          </cell>
          <cell r="D1770" t="str">
            <v>ตาก</v>
          </cell>
          <cell r="E1770">
            <v>2559</v>
          </cell>
          <cell r="F1770" t="str">
            <v>บ้านหนองตาจัน ม.9 ต.ไม้งาม อ.เมือง จ.ตาก</v>
          </cell>
          <cell r="G1770">
            <v>487000</v>
          </cell>
          <cell r="H1770">
            <v>10</v>
          </cell>
          <cell r="I1770">
            <v>3</v>
          </cell>
          <cell r="J1770">
            <v>7</v>
          </cell>
        </row>
        <row r="1771">
          <cell r="C1771" t="str">
            <v>1Z.59.1107.1.2.2.00.2</v>
          </cell>
          <cell r="D1771" t="str">
            <v>ตาก</v>
          </cell>
          <cell r="E1771">
            <v>2559</v>
          </cell>
          <cell r="F1771" t="str">
            <v>สำนักงานเทศบาลตำบลวังเจ้า-ซอยวังเติมบุญ หมู่ที่ 1 ต.เชียงทอง อ.วังเจ้า จ.ตาก</v>
          </cell>
          <cell r="G1771">
            <v>258000</v>
          </cell>
          <cell r="H1771">
            <v>14</v>
          </cell>
          <cell r="I1771">
            <v>5</v>
          </cell>
          <cell r="J1771">
            <v>9</v>
          </cell>
        </row>
        <row r="1772">
          <cell r="C1772" t="str">
            <v>1Z.59.1091.1.2.2.00.2</v>
          </cell>
          <cell r="D1772" t="str">
            <v>ตาก</v>
          </cell>
          <cell r="E1772">
            <v>2559</v>
          </cell>
          <cell r="F1772" t="str">
            <v>สี่แยกถนนสายหลัง หมู่ที่ 3 ต.ไม้งาม อ.เมือง จ.ตาก</v>
          </cell>
          <cell r="G1772">
            <v>248000</v>
          </cell>
          <cell r="H1772">
            <v>28</v>
          </cell>
          <cell r="I1772">
            <v>8</v>
          </cell>
          <cell r="J1772">
            <v>20</v>
          </cell>
        </row>
        <row r="1773">
          <cell r="C1773" t="str">
            <v>1Z.59.1127.1.2.2.00.2</v>
          </cell>
          <cell r="D1773" t="str">
            <v>ตาก</v>
          </cell>
          <cell r="E1773">
            <v>2559</v>
          </cell>
          <cell r="F1773" t="str">
            <v>หมู่ที่ 13 ต.ตากออก อ.บ้านตาก จ.ตาก</v>
          </cell>
          <cell r="G1773">
            <v>497000</v>
          </cell>
          <cell r="H1773">
            <v>19</v>
          </cell>
          <cell r="I1773">
            <v>11</v>
          </cell>
          <cell r="J1773">
            <v>8</v>
          </cell>
        </row>
        <row r="1774">
          <cell r="C1774" t="str">
            <v>1Z.61.0075.1.2.2.00.1</v>
          </cell>
          <cell r="D1774" t="str">
            <v>ตาก</v>
          </cell>
          <cell r="E1774">
            <v>2561</v>
          </cell>
          <cell r="F1774" t="str">
            <v>บ้านโกสัมพี ม.19 ต.โกสัมพี อ.โกสัมพี จ.กำแพงเพชร</v>
          </cell>
          <cell r="G1774">
            <v>822700</v>
          </cell>
          <cell r="H1774">
            <v>30</v>
          </cell>
          <cell r="I1774">
            <v>0</v>
          </cell>
          <cell r="J1774">
            <v>30</v>
          </cell>
        </row>
        <row r="1775">
          <cell r="C1775" t="str">
            <v>1Z.61.0533.1.2.2.00.3</v>
          </cell>
          <cell r="D1775" t="str">
            <v>ตาก</v>
          </cell>
          <cell r="E1775">
            <v>2561</v>
          </cell>
          <cell r="F1775" t="str">
            <v>ม.2,3,4,5 ต.ประดาง อ.วังเจ้า จ.ตาก</v>
          </cell>
          <cell r="G1775">
            <v>4823000</v>
          </cell>
          <cell r="H1775">
            <v>267</v>
          </cell>
          <cell r="J1775">
            <v>267</v>
          </cell>
        </row>
        <row r="1776">
          <cell r="C1776" t="str">
            <v>1Z.62.0267.1.2.2.00.1</v>
          </cell>
          <cell r="D1776" t="str">
            <v>ตาก</v>
          </cell>
          <cell r="E1776">
            <v>2562</v>
          </cell>
          <cell r="F1776" t="str">
            <v>ม.2,3 ต.หนองบัวเหนือ อ.เมือง จ.ตาก</v>
          </cell>
          <cell r="G1776">
            <v>4250000</v>
          </cell>
          <cell r="H1776">
            <v>129</v>
          </cell>
          <cell r="I1776">
            <v>4</v>
          </cell>
          <cell r="J1776">
            <v>125</v>
          </cell>
        </row>
        <row r="1777">
          <cell r="C1777" t="str">
            <v>1Z.62.0268.1.2.2.00.1</v>
          </cell>
          <cell r="D1777" t="str">
            <v>ตาก</v>
          </cell>
          <cell r="E1777">
            <v>2562</v>
          </cell>
          <cell r="F1777" t="str">
            <v>หน่วยส่งเสริมการเกษตรและสหกรณ์ ที่ 3 ต.วังหมัน อ.สามเงา จ.ตาก</v>
          </cell>
          <cell r="G1777">
            <v>1122000</v>
          </cell>
          <cell r="H1777">
            <v>34</v>
          </cell>
          <cell r="I1777">
            <v>0</v>
          </cell>
          <cell r="J1777">
            <v>34</v>
          </cell>
        </row>
        <row r="1778">
          <cell r="C1778" t="str">
            <v>1Z.62.0247.1.2.2.00.1</v>
          </cell>
          <cell r="D1778" t="str">
            <v>ตาก</v>
          </cell>
          <cell r="E1778">
            <v>2562</v>
          </cell>
          <cell r="F1778" t="str">
            <v xml:space="preserve">หลังวัดท่าช้าง ม.4 ต.ไม้งาม อ.เมืองตาก จ.ตาก </v>
          </cell>
          <cell r="G1778">
            <v>140000</v>
          </cell>
          <cell r="H1778">
            <v>5</v>
          </cell>
          <cell r="I1778">
            <v>2</v>
          </cell>
          <cell r="J1778">
            <v>3</v>
          </cell>
        </row>
        <row r="1779">
          <cell r="C1779" t="str">
            <v>1Z.59.1103.1.2.2.00.2</v>
          </cell>
          <cell r="D1779" t="str">
            <v>ท่าตะโก</v>
          </cell>
          <cell r="E1779">
            <v>2559</v>
          </cell>
          <cell r="F1779" t="str">
            <v>บ้านวังกระโดนใหญ่ หมู่ที่ 1 ต.ตะคร้อ อ.ไพศาลี จ.นครสวรรค์</v>
          </cell>
          <cell r="G1779">
            <v>123700</v>
          </cell>
          <cell r="H1779">
            <v>14</v>
          </cell>
          <cell r="I1779">
            <v>14</v>
          </cell>
          <cell r="J1779">
            <v>0</v>
          </cell>
        </row>
        <row r="1780">
          <cell r="C1780" t="str">
            <v>1Z.60.0927.1.2.2.00.3</v>
          </cell>
          <cell r="D1780" t="str">
            <v>ท่าตะโก</v>
          </cell>
          <cell r="E1780">
            <v>2560</v>
          </cell>
          <cell r="F1780" t="str">
            <v>หมู่ที่ 12 บ้านเขาล้อกลาง ต.ดอนคา อ.ท่าตะโก จ.นครสวรรค์</v>
          </cell>
          <cell r="G1780">
            <v>151000</v>
          </cell>
          <cell r="H1780">
            <v>34</v>
          </cell>
          <cell r="I1780">
            <v>0</v>
          </cell>
          <cell r="J1780">
            <v>34</v>
          </cell>
        </row>
        <row r="1781">
          <cell r="C1781" t="str">
            <v>1Z.62.0243.1.2.2.00.1</v>
          </cell>
          <cell r="D1781" t="str">
            <v>ท่าตะโก</v>
          </cell>
          <cell r="E1781">
            <v>2562</v>
          </cell>
          <cell r="F1781" t="str">
            <v>ม.13 ต.หนองกลับ อ.หนองบัว จ.นครสวรรค์</v>
          </cell>
          <cell r="G1781">
            <v>183000</v>
          </cell>
          <cell r="H1781">
            <v>15</v>
          </cell>
          <cell r="I1781">
            <v>8</v>
          </cell>
          <cell r="J1781">
            <v>7</v>
          </cell>
        </row>
        <row r="1782">
          <cell r="C1782" t="str">
            <v>1Z.59.1134.1.2.2.00.2</v>
          </cell>
          <cell r="D1782" t="str">
            <v>ทุ่งเสลี่ยม</v>
          </cell>
          <cell r="E1782">
            <v>2559</v>
          </cell>
          <cell r="F1782" t="str">
            <v>ทุ่งเลี้ยงสัตว์ หมู่ที่ 8 ต.ทุ่งเสลี่ยม อ.ทุ่งเสลี่ยม จ.สุโขทัย</v>
          </cell>
          <cell r="G1782">
            <v>153000</v>
          </cell>
          <cell r="H1782">
            <v>15</v>
          </cell>
          <cell r="I1782">
            <v>39</v>
          </cell>
          <cell r="J1782">
            <v>-24</v>
          </cell>
          <cell r="K1782" t="str">
            <v>CP</v>
          </cell>
        </row>
        <row r="1783">
          <cell r="C1783" t="str">
            <v>1Z.59.0638.1.2.2.00.1</v>
          </cell>
          <cell r="D1783" t="str">
            <v>ทุ่งเสลี่ยม</v>
          </cell>
          <cell r="E1783">
            <v>2559</v>
          </cell>
          <cell r="F1783" t="str">
            <v>บ้านเทพนม ม.5 ต.ทุ่งเสลี่ยม อ.ทุ่งเสลี่ยม จ.สุโขทัย</v>
          </cell>
          <cell r="G1783">
            <v>531800</v>
          </cell>
          <cell r="H1783">
            <v>30</v>
          </cell>
          <cell r="I1783">
            <v>32</v>
          </cell>
          <cell r="J1783">
            <v>-2</v>
          </cell>
          <cell r="K1783" t="str">
            <v>CP</v>
          </cell>
        </row>
        <row r="1784">
          <cell r="C1784" t="str">
            <v>1Z.59.1081.1.2.2.00.2</v>
          </cell>
          <cell r="D1784" t="str">
            <v>ทุ่งเสลี่ยม</v>
          </cell>
          <cell r="E1784">
            <v>2559</v>
          </cell>
          <cell r="F1784" t="str">
            <v>บ้านแม่ทุเลา ม.2 ต.ไทยชนะศึก อ.ทุ่งเสลี่ยม จ.สุโขทัย</v>
          </cell>
          <cell r="G1784">
            <v>100000</v>
          </cell>
          <cell r="H1784">
            <v>12</v>
          </cell>
          <cell r="I1784">
            <v>12</v>
          </cell>
          <cell r="J1784">
            <v>0</v>
          </cell>
        </row>
        <row r="1785">
          <cell r="C1785" t="str">
            <v>1Z.59.1082.1.2.2.00.2</v>
          </cell>
          <cell r="D1785" t="str">
            <v>ทุ่งเสลี่ยม</v>
          </cell>
          <cell r="E1785">
            <v>2559</v>
          </cell>
          <cell r="F1785" t="str">
            <v>บ้านสามหลัง ต.เขาแก้ว อ.ทุ่งเสลี่ยม จ.สุโขทัย</v>
          </cell>
          <cell r="G1785">
            <v>1006000</v>
          </cell>
          <cell r="H1785">
            <v>120</v>
          </cell>
          <cell r="I1785">
            <v>17</v>
          </cell>
          <cell r="J1785">
            <v>103</v>
          </cell>
        </row>
        <row r="1786">
          <cell r="C1786" t="str">
            <v>1Z.59.1071.1.2.2.00.2</v>
          </cell>
          <cell r="D1786" t="str">
            <v>นครไทย</v>
          </cell>
          <cell r="E1786">
            <v>2559</v>
          </cell>
          <cell r="F1786" t="str">
            <v>ซอย 11 - ซอย 9 บ้านน้อย ม.3 ต.ท่าสะแก อ.ชาติตระการ จ.พิษณุโลก</v>
          </cell>
          <cell r="G1786">
            <v>132000</v>
          </cell>
          <cell r="H1786">
            <v>12</v>
          </cell>
          <cell r="I1786">
            <v>7</v>
          </cell>
          <cell r="J1786">
            <v>5</v>
          </cell>
        </row>
        <row r="1787">
          <cell r="C1787" t="str">
            <v>1Z.59.1072.1.2.2.00.2</v>
          </cell>
          <cell r="D1787" t="str">
            <v>นครไทย</v>
          </cell>
          <cell r="E1787">
            <v>2559</v>
          </cell>
          <cell r="F1787" t="str">
            <v>ซอย 2 - ซอย 4 ม.4 หน้าสถานีอนามัยท่าสะแก ต.ท่าสะแก อ.ชาติตระการ จ.พิษณุโลก</v>
          </cell>
          <cell r="G1787">
            <v>88000</v>
          </cell>
          <cell r="H1787">
            <v>8</v>
          </cell>
          <cell r="I1787">
            <v>3</v>
          </cell>
          <cell r="J1787">
            <v>5</v>
          </cell>
        </row>
        <row r="1788">
          <cell r="C1788" t="str">
            <v>1Z.59.1076.1.2.2.00.2</v>
          </cell>
          <cell r="D1788" t="str">
            <v>นครไทย</v>
          </cell>
          <cell r="E1788">
            <v>2559</v>
          </cell>
          <cell r="F1788" t="str">
            <v>ซอย 4 - ซอย 9 และ ซ.ข้าง อบต.ท่าสะแก ต.ท่าสะแก อ.ชาติตระการ จ.พิษณุโลก</v>
          </cell>
          <cell r="G1788">
            <v>151000</v>
          </cell>
          <cell r="H1788">
            <v>13</v>
          </cell>
          <cell r="I1788">
            <v>3</v>
          </cell>
          <cell r="J1788">
            <v>10</v>
          </cell>
        </row>
        <row r="1789">
          <cell r="C1789" t="str">
            <v>1Z.59.1063.1.2.2.00.2</v>
          </cell>
          <cell r="D1789" t="str">
            <v>นครไทย</v>
          </cell>
          <cell r="E1789">
            <v>2559</v>
          </cell>
          <cell r="F1789" t="str">
            <v>ซอย 6 - ซอย 8 บ้านนา ม.2 ต.ป่าแดง อ.ชาติตระการ อ.ชาติตระการ จ.พิษณุโลก</v>
          </cell>
          <cell r="G1789">
            <v>50000</v>
          </cell>
          <cell r="H1789">
            <v>6</v>
          </cell>
          <cell r="I1789">
            <v>7</v>
          </cell>
          <cell r="J1789">
            <v>-1</v>
          </cell>
          <cell r="K1789" t="str">
            <v>CP</v>
          </cell>
        </row>
        <row r="1790">
          <cell r="C1790" t="str">
            <v>1Z.59.1153.1.2.2.00.2</v>
          </cell>
          <cell r="D1790" t="str">
            <v>นครไทย</v>
          </cell>
          <cell r="E1790">
            <v>2559</v>
          </cell>
          <cell r="F1790" t="str">
            <v>ซอยณวรรณรีสอร์ท หมู่ที่ 9 ต.นครไทย อ.นครไทย จ.พิษณุโลก</v>
          </cell>
          <cell r="G1790">
            <v>208000</v>
          </cell>
          <cell r="H1790">
            <v>10</v>
          </cell>
          <cell r="I1790">
            <v>9</v>
          </cell>
          <cell r="J1790">
            <v>1</v>
          </cell>
        </row>
        <row r="1791">
          <cell r="C1791" t="str">
            <v>1Z.59.0623.1.2.2.00.1</v>
          </cell>
          <cell r="D1791" t="str">
            <v>นครไทย</v>
          </cell>
          <cell r="E1791">
            <v>2559</v>
          </cell>
          <cell r="F1791" t="str">
            <v>บ้าน น.ส.สมพร ตุ่นเงิน 20 ม.8 ต.นครไทยถึง สามแยกเขตติดต่อ ต.นครไทย กับ ต.นาบัว อ.นครไทย จ.พิษณุโลก</v>
          </cell>
          <cell r="G1791">
            <v>1358500</v>
          </cell>
          <cell r="H1791">
            <v>100</v>
          </cell>
          <cell r="I1791">
            <v>59</v>
          </cell>
          <cell r="J1791">
            <v>41</v>
          </cell>
        </row>
        <row r="1792">
          <cell r="C1792" t="str">
            <v>1Z.59.1040.1.2.2.00.2</v>
          </cell>
          <cell r="D1792" t="str">
            <v>นครไทย</v>
          </cell>
          <cell r="E1792">
            <v>2559</v>
          </cell>
          <cell r="F1792" t="str">
            <v>บ้านนายโกเมก มีเฟีย 259 ม.2 ถึงสามแยก และ บ้านนายมานิตย์ อุ้มมี 3 ม.14 ต.เนินเพิ่ม อ.นครไทย จ.พิษณุโลก</v>
          </cell>
          <cell r="G1792">
            <v>169000</v>
          </cell>
          <cell r="H1792">
            <v>55</v>
          </cell>
          <cell r="I1792">
            <v>9</v>
          </cell>
          <cell r="J1792">
            <v>46</v>
          </cell>
        </row>
        <row r="1793">
          <cell r="C1793" t="str">
            <v>1Z.59.1070.1.2.2.00.2</v>
          </cell>
          <cell r="D1793" t="str">
            <v>นครไทย</v>
          </cell>
          <cell r="E1793">
            <v>2559</v>
          </cell>
          <cell r="F1793" t="str">
            <v>บ้านน้ำภาคน้อย ม.7 ต.ป่าแดง อ.ชาติตระการ อ.ชาติตระการ จ.พิษณุโลก</v>
          </cell>
          <cell r="G1793">
            <v>430000</v>
          </cell>
          <cell r="H1793">
            <v>40</v>
          </cell>
          <cell r="I1793">
            <v>10</v>
          </cell>
          <cell r="J1793">
            <v>30</v>
          </cell>
        </row>
        <row r="1794">
          <cell r="C1794" t="str">
            <v>1Z.59.1135.1.2.2.00.2</v>
          </cell>
          <cell r="D1794" t="str">
            <v>นครไทย</v>
          </cell>
          <cell r="E1794">
            <v>2559</v>
          </cell>
          <cell r="F1794" t="str">
            <v>บ้านโนนตาโพน(ซอยข้างศูนย์คูโบต้า) หมู่ที่ 9 ต.หนองกระท้าว อ.นครไทย จ.พิษณุโลก</v>
          </cell>
          <cell r="G1794">
            <v>198000</v>
          </cell>
          <cell r="H1794">
            <v>15</v>
          </cell>
          <cell r="I1794">
            <v>7</v>
          </cell>
          <cell r="J1794">
            <v>8</v>
          </cell>
        </row>
        <row r="1795">
          <cell r="C1795" t="str">
            <v>1Z.59.1145.1.2.2.00.2</v>
          </cell>
          <cell r="D1795" t="str">
            <v>นครไทย</v>
          </cell>
          <cell r="E1795">
            <v>2559</v>
          </cell>
          <cell r="F1795" t="str">
            <v>บ้านหัวนา หมู่ที่ 4 และ บ้านหัวเมือง หมู่ที่ 9 ต.เนินเพิ่ม อ.นครไทย จ.พิษณุโลก</v>
          </cell>
          <cell r="G1795">
            <v>194000</v>
          </cell>
          <cell r="H1795">
            <v>12</v>
          </cell>
          <cell r="I1795">
            <v>6</v>
          </cell>
          <cell r="J1795">
            <v>6</v>
          </cell>
        </row>
        <row r="1796">
          <cell r="C1796" t="str">
            <v>1Z.59.0643.1.2.2.00.1</v>
          </cell>
          <cell r="D1796" t="str">
            <v>นครไทย</v>
          </cell>
          <cell r="E1796">
            <v>2559</v>
          </cell>
          <cell r="F1796" t="str">
            <v>ม.1 เลียบคลองจิก ต.นครไทย อ.นครไทย จ.พิษณุโลก</v>
          </cell>
          <cell r="G1796">
            <v>117900</v>
          </cell>
          <cell r="H1796">
            <v>4</v>
          </cell>
          <cell r="I1796">
            <v>3</v>
          </cell>
          <cell r="J1796">
            <v>1</v>
          </cell>
        </row>
        <row r="1797">
          <cell r="C1797" t="str">
            <v>1Z.59.0633.1.2.2.00.1</v>
          </cell>
          <cell r="D1797" t="str">
            <v>นครไทย</v>
          </cell>
          <cell r="E1797">
            <v>2559</v>
          </cell>
          <cell r="F1797" t="str">
            <v>ม.1,11 หลังวัดเหนือ ต.นครไทย อ.นครไทย จ.พิษณุโลก</v>
          </cell>
          <cell r="G1797">
            <v>140500</v>
          </cell>
          <cell r="H1797">
            <v>7</v>
          </cell>
          <cell r="I1797">
            <v>7</v>
          </cell>
          <cell r="J1797">
            <v>0</v>
          </cell>
        </row>
        <row r="1798">
          <cell r="C1798" t="str">
            <v>1Z.59.1058.1.2.2.00.2</v>
          </cell>
          <cell r="D1798" t="str">
            <v>นครไทย</v>
          </cell>
          <cell r="E1798">
            <v>2559</v>
          </cell>
          <cell r="F1798" t="str">
            <v>สามแยก บ้านนาม่วง ม.9  ทางหลวงหมายเลข 1143  ซอยข้างคริตสจักร ต.ท่าสะแก อ.ชาติตระการ จ.พิษณุโลก</v>
          </cell>
          <cell r="G1798">
            <v>221000</v>
          </cell>
          <cell r="H1798">
            <v>29</v>
          </cell>
          <cell r="I1798">
            <v>12</v>
          </cell>
          <cell r="J1798">
            <v>17</v>
          </cell>
        </row>
        <row r="1799">
          <cell r="C1799" t="str">
            <v>1Z.59.1046.1.2.2.00.2</v>
          </cell>
          <cell r="D1799" t="str">
            <v>นครไทย</v>
          </cell>
          <cell r="E1799">
            <v>2559</v>
          </cell>
          <cell r="F1799" t="str">
            <v>สามแยก ร.ร.ชุมชน 8 ราษฏร์อุทิศพิทยา ถึง สถานีอนามัยเนินเพิ่ม ต.นครไทย อ.นครไทย จ.พิษณุโลก</v>
          </cell>
          <cell r="G1799">
            <v>339000</v>
          </cell>
          <cell r="H1799">
            <v>70</v>
          </cell>
          <cell r="I1799">
            <v>41</v>
          </cell>
          <cell r="J1799">
            <v>29</v>
          </cell>
        </row>
        <row r="1800">
          <cell r="C1800" t="str">
            <v>1Z.61.0100.1.2.2.00.1</v>
          </cell>
          <cell r="D1800" t="str">
            <v>นครไทย</v>
          </cell>
          <cell r="E1800">
            <v>2561</v>
          </cell>
          <cell r="F1800" t="str">
            <v>ซอยตรงข้ามบ้านผู้ใหญ่ ม.13 ต.นครไทย อ.นครไทย จ.พิษณุโลก</v>
          </cell>
          <cell r="G1800">
            <v>117800</v>
          </cell>
          <cell r="H1800">
            <v>7</v>
          </cell>
          <cell r="I1800">
            <v>1</v>
          </cell>
          <cell r="J1800">
            <v>6</v>
          </cell>
        </row>
        <row r="1801">
          <cell r="C1801" t="str">
            <v>1Z.61.0076.1.2.2.00.1</v>
          </cell>
          <cell r="D1801" t="str">
            <v>นครไทย</v>
          </cell>
          <cell r="E1801">
            <v>2561</v>
          </cell>
          <cell r="F1801" t="str">
            <v>บ้านนาหนอง ม.6 และบ้านเนินกลาง ม.20 ต.หนองกะท้าว อ.นครไทย จ.พิษณุโลก</v>
          </cell>
          <cell r="G1801">
            <v>3960000</v>
          </cell>
          <cell r="H1801">
            <v>300</v>
          </cell>
          <cell r="I1801">
            <v>34</v>
          </cell>
          <cell r="J1801">
            <v>266</v>
          </cell>
        </row>
        <row r="1802">
          <cell r="C1802" t="str">
            <v>1Z.61.0078.1.2.2.00.1</v>
          </cell>
          <cell r="D1802" t="str">
            <v>นครไทย</v>
          </cell>
          <cell r="E1802">
            <v>2561</v>
          </cell>
          <cell r="F1802" t="str">
            <v>บ้านสวนยาง ม.3 ต.เนินเพิ่ม อ.นครไทย จ.พิษณุโลก</v>
          </cell>
          <cell r="G1802">
            <v>402900</v>
          </cell>
          <cell r="H1802">
            <v>30</v>
          </cell>
          <cell r="I1802">
            <v>0</v>
          </cell>
          <cell r="J1802">
            <v>30</v>
          </cell>
        </row>
        <row r="1803">
          <cell r="C1803" t="str">
            <v>1Z.61.0074.1.2.2.00.1</v>
          </cell>
          <cell r="D1803" t="str">
            <v>นครไทย</v>
          </cell>
          <cell r="E1803">
            <v>2561</v>
          </cell>
          <cell r="F1803" t="str">
            <v xml:space="preserve">ปลายท่อถึงบ้านผู้ใหญ่ ม.18 ต.เนินเพิ่ม อ.นครไทย จ.พิษณุโลก </v>
          </cell>
          <cell r="G1803">
            <v>210900</v>
          </cell>
          <cell r="H1803">
            <v>15</v>
          </cell>
          <cell r="I1803">
            <v>0</v>
          </cell>
          <cell r="J1803">
            <v>15</v>
          </cell>
        </row>
        <row r="1804">
          <cell r="C1804" t="str">
            <v>1Z.61.0077.1.2.2.00.1</v>
          </cell>
          <cell r="D1804" t="str">
            <v>นครไทย</v>
          </cell>
          <cell r="E1804">
            <v>2561</v>
          </cell>
          <cell r="F1804" t="str">
            <v>เริ่มต้นจากสามแยกบ้านนายอิด คำสุข ถึงบ้านนายจำรัส จันทร์ทรง ม.24 ต.หนองกะท้าว อ.นครไทย จ.พิษณุโลก</v>
          </cell>
          <cell r="G1804">
            <v>332600</v>
          </cell>
          <cell r="H1804">
            <v>25</v>
          </cell>
          <cell r="I1804">
            <v>0</v>
          </cell>
          <cell r="J1804">
            <v>25</v>
          </cell>
        </row>
        <row r="1805">
          <cell r="C1805" t="str">
            <v>1Z.62.0251.1.2.2.00.1</v>
          </cell>
          <cell r="D1805" t="str">
            <v>นครไทย</v>
          </cell>
          <cell r="E1805">
            <v>2562</v>
          </cell>
          <cell r="F1805" t="str">
            <v>ปลายหัวดับเพลิง ตรงข้ามตู้ CL ม.9 ต.ท่าสะแก อ.ชาติตระการ จ.พิษณุโลก</v>
          </cell>
          <cell r="G1805">
            <v>112000</v>
          </cell>
          <cell r="H1805">
            <v>8</v>
          </cell>
          <cell r="I1805">
            <v>0</v>
          </cell>
          <cell r="J1805">
            <v>8</v>
          </cell>
        </row>
        <row r="1806">
          <cell r="C1806" t="str">
            <v>1Z.62.0270.1.2.2.00.1</v>
          </cell>
          <cell r="D1806" t="str">
            <v>นครไทย</v>
          </cell>
          <cell r="E1806">
            <v>2562</v>
          </cell>
          <cell r="F1806" t="str">
            <v>แยกภูหินร่องกล้า ม.27 ต.หนองกะท้าว อ.นครไทย จ.พิษณุโลก</v>
          </cell>
          <cell r="G1806">
            <v>259000</v>
          </cell>
          <cell r="H1806">
            <v>15</v>
          </cell>
          <cell r="I1806">
            <v>3</v>
          </cell>
          <cell r="J1806">
            <v>12</v>
          </cell>
        </row>
        <row r="1807">
          <cell r="C1807" t="str">
            <v>1Z.59.0630.1.2.2.00.1</v>
          </cell>
          <cell r="D1807" t="str">
            <v>นครสวรรค์</v>
          </cell>
          <cell r="E1807">
            <v>2559</v>
          </cell>
          <cell r="F1807" t="str">
            <v>ทางแยกหลังสหกรณ์ ถึง ทางแยกไปอำเภอบรรพตพิสัย ต.เก้าเลี้ยว อ.เก้าเลี้ยว จ.นครสวรรค์</v>
          </cell>
          <cell r="G1807">
            <v>129700</v>
          </cell>
          <cell r="H1807">
            <v>10</v>
          </cell>
          <cell r="I1807">
            <v>10</v>
          </cell>
          <cell r="J1807">
            <v>0</v>
          </cell>
        </row>
        <row r="1808">
          <cell r="C1808" t="str">
            <v>1Z.59.0644.1.2.2.00.1</v>
          </cell>
          <cell r="D1808" t="str">
            <v>นครสวรรค์</v>
          </cell>
          <cell r="E1808">
            <v>2559</v>
          </cell>
          <cell r="F1808" t="str">
            <v>บ้านดอนวัด-ทัพชุมพล ม.1,2,3,12 ต.หนองกรด อ.เมือง จ.นครสวรรค์</v>
          </cell>
          <cell r="G1808">
            <v>10913200</v>
          </cell>
          <cell r="H1808">
            <v>430</v>
          </cell>
          <cell r="I1808">
            <v>114</v>
          </cell>
          <cell r="J1808">
            <v>316</v>
          </cell>
        </row>
        <row r="1809">
          <cell r="C1809" t="str">
            <v>1Z.59.0646.1.2.2.00.1</v>
          </cell>
          <cell r="D1809" t="str">
            <v>นครสวรรค์</v>
          </cell>
          <cell r="E1809">
            <v>2559</v>
          </cell>
          <cell r="F1809" t="str">
            <v>บ้านหนองแกแล ม.13 ต.หนองกระโดน อ.เมือง จ.นครสวรรค์</v>
          </cell>
          <cell r="G1809">
            <v>3166200</v>
          </cell>
          <cell r="H1809">
            <v>111</v>
          </cell>
          <cell r="I1809">
            <v>78</v>
          </cell>
          <cell r="J1809">
            <v>33</v>
          </cell>
        </row>
        <row r="1810">
          <cell r="C1810" t="str">
            <v>1Z.59.0639.1.2.2.00.1</v>
          </cell>
          <cell r="D1810" t="str">
            <v>นครสวรรค์</v>
          </cell>
          <cell r="E1810">
            <v>2559</v>
          </cell>
          <cell r="F1810" t="str">
            <v>ม.1,2,10,11 ฝั่งขวาไปทาง จ.กำแพงเพชร ต.หนองกระโดน อ.เมือง จ.นครสวรรค์</v>
          </cell>
          <cell r="G1810">
            <v>4839300</v>
          </cell>
          <cell r="H1810">
            <v>200</v>
          </cell>
          <cell r="I1810">
            <v>37</v>
          </cell>
          <cell r="J1810">
            <v>163</v>
          </cell>
        </row>
        <row r="1811">
          <cell r="C1811" t="str">
            <v>1Z.59.1079.1.2.2.00.2</v>
          </cell>
          <cell r="D1811" t="str">
            <v>นครสวรรค์</v>
          </cell>
          <cell r="E1811">
            <v>2559</v>
          </cell>
          <cell r="F1811" t="str">
            <v xml:space="preserve">สามแยกวัดมณีวงค์ ม.8 ต.โกรกพระ อ.โกรกพระ จ.นครสวรรค์ </v>
          </cell>
          <cell r="G1811">
            <v>173000</v>
          </cell>
          <cell r="H1811">
            <v>20</v>
          </cell>
          <cell r="I1811">
            <v>11</v>
          </cell>
          <cell r="J1811">
            <v>9</v>
          </cell>
        </row>
        <row r="1812">
          <cell r="C1812" t="str">
            <v>1Z.59.1148.1.2.2.00.2</v>
          </cell>
          <cell r="D1812" t="str">
            <v>นครสวรรค์</v>
          </cell>
          <cell r="E1812">
            <v>2559</v>
          </cell>
          <cell r="F1812" t="str">
            <v>หมู่ 1 ,4,5,7,8,9,10,12 ต.บ้านแก่ง อ.เมือง จ.นครสวรรค์</v>
          </cell>
          <cell r="G1812">
            <v>6453000</v>
          </cell>
          <cell r="H1812">
            <v>404</v>
          </cell>
          <cell r="I1812">
            <v>171</v>
          </cell>
          <cell r="J1812">
            <v>233</v>
          </cell>
        </row>
        <row r="1813">
          <cell r="C1813" t="str">
            <v>1Z.61.0071.1.2.2.00.1</v>
          </cell>
          <cell r="D1813" t="str">
            <v>นครสวรรค์</v>
          </cell>
          <cell r="E1813">
            <v>2561</v>
          </cell>
          <cell r="F1813" t="str">
            <v>ซอยหลังสวัสดีรีสอร์ท ม.12 ต.บ้านแก่ง อ.เมือง จ.นครสวรรค์</v>
          </cell>
          <cell r="G1813">
            <v>166300</v>
          </cell>
          <cell r="H1813">
            <v>16</v>
          </cell>
          <cell r="I1813">
            <v>0</v>
          </cell>
          <cell r="J1813">
            <v>16</v>
          </cell>
        </row>
        <row r="1814">
          <cell r="C1814" t="str">
            <v>1Z.61.0536.1.2.2.00.3</v>
          </cell>
          <cell r="D1814" t="str">
            <v>นครสวรรค์</v>
          </cell>
          <cell r="E1814">
            <v>2561</v>
          </cell>
          <cell r="F1814" t="str">
            <v>บ้านวัดยาง ม.3 ต.บ้านแก่ง อ.เมือง จ.นครสวรรค์</v>
          </cell>
          <cell r="G1814">
            <v>717000</v>
          </cell>
          <cell r="H1814">
            <v>230</v>
          </cell>
          <cell r="J1814">
            <v>230</v>
          </cell>
        </row>
        <row r="1815">
          <cell r="C1815" t="str">
            <v>1Z.61.0080.1.2.2.00.1</v>
          </cell>
          <cell r="D1815" t="str">
            <v>นครสวรรค์</v>
          </cell>
          <cell r="E1815">
            <v>2561</v>
          </cell>
          <cell r="F1815" t="str">
            <v>บ้านหนองแก่ง ม.3 ต.นครสวรรค์ออก อ.เมือง จ.นครสวรรค์</v>
          </cell>
          <cell r="G1815">
            <v>1702800</v>
          </cell>
          <cell r="H1815">
            <v>146</v>
          </cell>
          <cell r="I1815">
            <v>3</v>
          </cell>
          <cell r="J1815">
            <v>143</v>
          </cell>
        </row>
        <row r="1816">
          <cell r="C1816" t="str">
            <v>1Z.61.0066.1.2.2.00.1</v>
          </cell>
          <cell r="D1816" t="str">
            <v>นครสวรรค์</v>
          </cell>
          <cell r="E1816">
            <v>2561</v>
          </cell>
          <cell r="F1816" t="str">
            <v>บ้านแหลมพิกุล ม.11 ต.บ้านแก่ง อ.เมือง จ.นครสวรรค์</v>
          </cell>
          <cell r="G1816">
            <v>982100</v>
          </cell>
          <cell r="H1816">
            <v>99</v>
          </cell>
          <cell r="I1816">
            <v>5</v>
          </cell>
          <cell r="J1816">
            <v>94</v>
          </cell>
        </row>
        <row r="1817">
          <cell r="C1817" t="str">
            <v>1Z.62.0274.1.2.2.00.1</v>
          </cell>
          <cell r="D1817" t="str">
            <v>นครสวรรค์</v>
          </cell>
          <cell r="E1817">
            <v>2562</v>
          </cell>
          <cell r="F1817" t="str">
            <v>ซอยประปาหมู่บ้าน ม. 7 ต.หนองกระโดน อ.เมือง จ.นครสวรรค์</v>
          </cell>
          <cell r="G1817">
            <v>203000</v>
          </cell>
          <cell r="H1817">
            <v>12</v>
          </cell>
          <cell r="I1817">
            <v>5</v>
          </cell>
          <cell r="J1817">
            <v>7</v>
          </cell>
        </row>
        <row r="1818">
          <cell r="C1818" t="str">
            <v>1Z.62.0248.1.2.2.00.1</v>
          </cell>
          <cell r="D1818" t="str">
            <v>นครสวรรค์</v>
          </cell>
          <cell r="E1818">
            <v>2562</v>
          </cell>
          <cell r="F1818" t="str">
            <v>ม.12 บ้านถนนแยก ต.หนองกระโดน อ.เมือง  จ.นครสวรรค์</v>
          </cell>
          <cell r="G1818">
            <v>138000</v>
          </cell>
          <cell r="H1818">
            <v>10</v>
          </cell>
          <cell r="I1818">
            <v>11</v>
          </cell>
          <cell r="J1818">
            <v>-1</v>
          </cell>
          <cell r="K1818" t="str">
            <v>CP</v>
          </cell>
        </row>
        <row r="1819">
          <cell r="C1819" t="str">
            <v>1Z.62.0276.1.2.2.00.1</v>
          </cell>
          <cell r="D1819" t="str">
            <v>นครสวรรค์</v>
          </cell>
          <cell r="E1819">
            <v>2562</v>
          </cell>
          <cell r="F1819" t="str">
            <v>ม.2 บ้านสันเนิน ต.บางเคียน อ.ชุมแสง จ.นครสวรรค์</v>
          </cell>
          <cell r="G1819">
            <v>409000</v>
          </cell>
          <cell r="H1819">
            <v>25</v>
          </cell>
          <cell r="I1819">
            <v>8</v>
          </cell>
          <cell r="J1819">
            <v>17</v>
          </cell>
        </row>
        <row r="1820">
          <cell r="C1820" t="str">
            <v>1Z.62.0266.1.2.2.00.1</v>
          </cell>
          <cell r="D1820" t="str">
            <v>นครสวรรค์</v>
          </cell>
          <cell r="E1820">
            <v>2562</v>
          </cell>
          <cell r="F1820" t="str">
            <v>หลังวัดคลองปลากด(นอก)ถึงสะพานข้ามแม่น้ำน่าน ต.พันลาน อ.ชุมแสง จ.นครสวรรค์</v>
          </cell>
          <cell r="G1820">
            <v>554000</v>
          </cell>
          <cell r="H1820">
            <v>31</v>
          </cell>
          <cell r="I1820">
            <v>19</v>
          </cell>
          <cell r="J1820">
            <v>12</v>
          </cell>
        </row>
        <row r="1821">
          <cell r="C1821" t="str">
            <v>1Z.59.1057.1.2.2.00.2</v>
          </cell>
          <cell r="D1821" t="str">
            <v>บางมูลนาก</v>
          </cell>
          <cell r="E1821">
            <v>2559</v>
          </cell>
          <cell r="F1821" t="str">
            <v>คลองห้วยชันเหนือ ม.2 ต.โพทะเล อ.โพทะเล จ.พิจิตร</v>
          </cell>
          <cell r="G1821">
            <v>298000</v>
          </cell>
          <cell r="H1821">
            <v>45</v>
          </cell>
          <cell r="I1821">
            <v>17</v>
          </cell>
          <cell r="J1821">
            <v>28</v>
          </cell>
        </row>
        <row r="1822">
          <cell r="C1822" t="str">
            <v>1Z.59.0642.1.2.2.00.1</v>
          </cell>
          <cell r="D1822" t="str">
            <v>บางมูลนาก</v>
          </cell>
          <cell r="E1822">
            <v>2559</v>
          </cell>
          <cell r="F1822" t="str">
            <v>ทางหลวงหมายเลข 1067 ตอน อ.บางมูลนาก - อ.โพทะเล จ.พิจิตร</v>
          </cell>
          <cell r="G1822">
            <v>3889700</v>
          </cell>
          <cell r="H1822">
            <v>150</v>
          </cell>
          <cell r="I1822">
            <v>7</v>
          </cell>
          <cell r="J1822">
            <v>143</v>
          </cell>
        </row>
        <row r="1823">
          <cell r="C1823" t="str">
            <v>1Z.59.1113.1.2.2.00.2</v>
          </cell>
          <cell r="D1823" t="str">
            <v>บางมูลนาก</v>
          </cell>
          <cell r="E1823">
            <v>2559</v>
          </cell>
          <cell r="F1823" t="str">
            <v>หมู่ที่ 3,6,7 ต.หอไกร อ.บางมูลนาก จ.พิจิตร</v>
          </cell>
          <cell r="G1823">
            <v>1248000</v>
          </cell>
          <cell r="H1823">
            <v>160</v>
          </cell>
          <cell r="I1823">
            <v>16</v>
          </cell>
          <cell r="J1823">
            <v>144</v>
          </cell>
        </row>
        <row r="1824">
          <cell r="C1824" t="str">
            <v>1Z.59.1111.1.2.2.00.2</v>
          </cell>
          <cell r="D1824" t="str">
            <v>บางมูลนาก</v>
          </cell>
          <cell r="E1824">
            <v>2559</v>
          </cell>
          <cell r="F1824" t="str">
            <v>หมู่ที่ 9 ต.บางไผ่ อ.บางมูลนาก จ.พิจิตร</v>
          </cell>
          <cell r="G1824">
            <v>948000</v>
          </cell>
          <cell r="H1824">
            <v>140</v>
          </cell>
          <cell r="I1824">
            <v>19</v>
          </cell>
          <cell r="J1824">
            <v>121</v>
          </cell>
        </row>
        <row r="1825">
          <cell r="C1825" t="str">
            <v>1Z.62.0892.1.2.2.00.1</v>
          </cell>
          <cell r="D1825" t="str">
            <v>บางมูลนาก</v>
          </cell>
          <cell r="E1825">
            <v>2562</v>
          </cell>
          <cell r="F1825" t="str">
            <v>แยกครัวกาญจนา หมู่ 3  ตำบลเนินมะกอก อำเภอบางมูลนาก จังหวัดพิจิตร</v>
          </cell>
          <cell r="G1825">
            <v>208000</v>
          </cell>
          <cell r="H1825">
            <v>15</v>
          </cell>
          <cell r="J1825">
            <v>15</v>
          </cell>
        </row>
        <row r="1826">
          <cell r="C1826" t="str">
            <v>1Z.59.0640.1.2.2.00.1</v>
          </cell>
          <cell r="D1826" t="str">
            <v>พยุหคีรี</v>
          </cell>
          <cell r="E1826">
            <v>2559</v>
          </cell>
          <cell r="F1826" t="str">
            <v>ซอยหลังวัดบางปราบติดรั้ว รวท. ม.2 ต.ย่านมัทรี อ.พยุหะคีรี จ.นครสวรรค์</v>
          </cell>
          <cell r="G1826">
            <v>305700</v>
          </cell>
          <cell r="H1826">
            <v>10</v>
          </cell>
          <cell r="I1826">
            <v>8</v>
          </cell>
          <cell r="J1826">
            <v>2</v>
          </cell>
        </row>
        <row r="1827">
          <cell r="C1827" t="str">
            <v>1Z.59.0641.1.2.2.00.1</v>
          </cell>
          <cell r="D1827" t="str">
            <v>พยุหคีรี</v>
          </cell>
          <cell r="E1827">
            <v>2559</v>
          </cell>
          <cell r="F1827" t="str">
            <v>บ้าน สจ. ถึง บ้านนายนพรัตน์ ม.7,8 และ 9 ต.เขาทอง อ.พยุหะคีรี จ.นครสวรรค์</v>
          </cell>
          <cell r="G1827">
            <v>308600</v>
          </cell>
          <cell r="H1827">
            <v>10</v>
          </cell>
          <cell r="I1827">
            <v>12</v>
          </cell>
          <cell r="J1827">
            <v>-2</v>
          </cell>
          <cell r="K1827" t="str">
            <v>CP</v>
          </cell>
        </row>
        <row r="1828">
          <cell r="C1828" t="str">
            <v>1Z.59.0648.1.2.2.00.1</v>
          </cell>
          <cell r="D1828" t="str">
            <v>พยุหคีรี</v>
          </cell>
          <cell r="E1828">
            <v>2559</v>
          </cell>
          <cell r="F1828" t="str">
            <v>บ้านนายเจี๊ยบ ถึง บ้านรอง ผจก.ธกส. ม.1 ต.เขาทอง อ.พยุหะคีรี จ.นครสวรรค์</v>
          </cell>
          <cell r="G1828">
            <v>222100</v>
          </cell>
          <cell r="H1828">
            <v>6</v>
          </cell>
          <cell r="I1828">
            <v>3</v>
          </cell>
          <cell r="J1828">
            <v>3</v>
          </cell>
        </row>
        <row r="1829">
          <cell r="C1829" t="str">
            <v>1Z.59.1149.1.2.2.00.2</v>
          </cell>
          <cell r="D1829" t="str">
            <v>พยุหคีรี</v>
          </cell>
          <cell r="E1829">
            <v>2559</v>
          </cell>
          <cell r="F1829" t="str">
            <v>บ้านนายอำนวย  กลั่นสุข ถึง บ้านนายสุข  ธูปบูชา หมู่ที่ 4 ต.เขาทอง อ.พยุหะคีรี จ.นครสวรรค์</v>
          </cell>
          <cell r="G1829">
            <v>155000</v>
          </cell>
          <cell r="H1829">
            <v>7</v>
          </cell>
          <cell r="I1829">
            <v>9</v>
          </cell>
          <cell r="J1829">
            <v>-2</v>
          </cell>
          <cell r="K1829" t="str">
            <v>CP</v>
          </cell>
        </row>
        <row r="1830">
          <cell r="C1830" t="str">
            <v>1Z.59.1123.1.2.2.00.2</v>
          </cell>
          <cell r="D1830" t="str">
            <v>พยุหคีรี</v>
          </cell>
          <cell r="E1830">
            <v>2559</v>
          </cell>
          <cell r="F1830" t="str">
            <v>หมู่ที่ 4 ต.ย่านมัทรี ถึง หมู่ที่ 1  ต.ย่านมัทรี อ.พยุหะคีรี จ.นครสวรรค์</v>
          </cell>
          <cell r="G1830">
            <v>2733000</v>
          </cell>
          <cell r="H1830">
            <v>200</v>
          </cell>
          <cell r="I1830">
            <v>50</v>
          </cell>
          <cell r="J1830">
            <v>150</v>
          </cell>
        </row>
        <row r="1831">
          <cell r="C1831" t="str">
            <v>1Z.60.0928.1.2.2.00.3</v>
          </cell>
          <cell r="D1831" t="str">
            <v>พยุหคีรี</v>
          </cell>
          <cell r="E1831">
            <v>2560</v>
          </cell>
          <cell r="F1831" t="str">
            <v>บริเวณทางไปตำบลหนองปลิง หมู่ที่ 5 ต.เขาทอง อ.พยุหะคีรี จ.นครสวรรค์</v>
          </cell>
          <cell r="G1831">
            <v>26000</v>
          </cell>
          <cell r="H1831">
            <v>7</v>
          </cell>
          <cell r="I1831">
            <v>0</v>
          </cell>
          <cell r="J1831">
            <v>7</v>
          </cell>
        </row>
        <row r="1832">
          <cell r="C1832" t="str">
            <v>1Z.61.0064.1.2.2.00.1</v>
          </cell>
          <cell r="D1832" t="str">
            <v>พยุหคีรี</v>
          </cell>
          <cell r="E1832">
            <v>2561</v>
          </cell>
          <cell r="F1832" t="str">
            <v>ซอยคนท่าข้าม ม.7 ต.ยางตาล อ.โกรกพระ จ.นครสวรรค์</v>
          </cell>
          <cell r="G1832">
            <v>242500</v>
          </cell>
          <cell r="H1832">
            <v>15</v>
          </cell>
          <cell r="I1832">
            <v>0</v>
          </cell>
          <cell r="J1832">
            <v>15</v>
          </cell>
        </row>
        <row r="1833">
          <cell r="C1833" t="str">
            <v>1Z.61.0065.1.2.2.00.1</v>
          </cell>
          <cell r="D1833" t="str">
            <v>พยุหคีรี</v>
          </cell>
          <cell r="E1833">
            <v>2561</v>
          </cell>
          <cell r="F1833" t="str">
            <v>บริเวณบ้านนางสุกัญญา มาลัยมาตร ม.7 ต.เขาทอง อ.พยุหะคีรี จ.นครสวรรค์</v>
          </cell>
          <cell r="G1833">
            <v>157400</v>
          </cell>
          <cell r="H1833">
            <v>10</v>
          </cell>
          <cell r="I1833">
            <v>0</v>
          </cell>
          <cell r="J1833">
            <v>10</v>
          </cell>
        </row>
        <row r="1834">
          <cell r="C1834" t="str">
            <v>1Z.59.1066.1.2.2.00.2</v>
          </cell>
          <cell r="D1834" t="str">
            <v>พิจิตร</v>
          </cell>
          <cell r="E1834">
            <v>2559</v>
          </cell>
          <cell r="F1834" t="str">
            <v>บ้านถ้ำคะนอง-โรงเรียนสากเหล็ก ต.สากเหล็ก อ.สากเหล็ก จ.พิจิตร</v>
          </cell>
          <cell r="G1834">
            <v>3148000</v>
          </cell>
          <cell r="H1834">
            <v>200</v>
          </cell>
          <cell r="I1834">
            <v>84</v>
          </cell>
          <cell r="J1834">
            <v>116</v>
          </cell>
        </row>
        <row r="1835">
          <cell r="C1835" t="str">
            <v>1Z.59.1056.1.2.2.00.2</v>
          </cell>
          <cell r="D1835" t="str">
            <v>พิจิตร</v>
          </cell>
          <cell r="E1835">
            <v>2559</v>
          </cell>
          <cell r="F1835" t="str">
            <v>บ้านท่ากระทู้ ม.5, บ้านไผ่สีรุณ ม.10 ต.ท่าหลวง อ.เมือง จ.พิจิตร</v>
          </cell>
          <cell r="G1835">
            <v>2844000</v>
          </cell>
          <cell r="H1835">
            <v>200</v>
          </cell>
          <cell r="I1835">
            <v>102</v>
          </cell>
          <cell r="J1835">
            <v>98</v>
          </cell>
        </row>
        <row r="1836">
          <cell r="C1836" t="str">
            <v>1Z.59.1067.1.2.2.00.2</v>
          </cell>
          <cell r="D1836" t="str">
            <v>พิจิตร</v>
          </cell>
          <cell r="E1836">
            <v>2559</v>
          </cell>
          <cell r="F1836" t="str">
            <v>บ้านย่านยาว ต.ย่านยาว อ.เมือง จ.พิจิตร</v>
          </cell>
          <cell r="G1836">
            <v>7484000</v>
          </cell>
          <cell r="H1836">
            <v>475</v>
          </cell>
          <cell r="I1836">
            <v>44</v>
          </cell>
          <cell r="J1836">
            <v>431</v>
          </cell>
        </row>
        <row r="1837">
          <cell r="C1837" t="str">
            <v>1Z.59.1138.1.2.2.00.2</v>
          </cell>
          <cell r="D1837" t="str">
            <v>พิจิตร</v>
          </cell>
          <cell r="E1837">
            <v>2559</v>
          </cell>
          <cell r="F1837" t="str">
            <v>บ้านหนองปลาไหล หมู่ที่ 1,16,3 ต.หนองปลาไหล อ.วังทรายพูน จ.พิจิตร</v>
          </cell>
          <cell r="G1837">
            <v>4511000</v>
          </cell>
          <cell r="H1837">
            <v>200</v>
          </cell>
          <cell r="I1837">
            <v>91</v>
          </cell>
          <cell r="J1837">
            <v>109</v>
          </cell>
        </row>
        <row r="1838">
          <cell r="C1838" t="str">
            <v>1Z.59.1128.1.2.2.00.2</v>
          </cell>
          <cell r="D1838" t="str">
            <v>พิจิตร</v>
          </cell>
          <cell r="E1838">
            <v>2559</v>
          </cell>
          <cell r="F1838" t="str">
            <v>บ้านหนองพระ หมู่ที่ 2  ต.หนองพระ  อ.วังทรายพูน  จ.พิจิตร</v>
          </cell>
          <cell r="G1838">
            <v>8080000</v>
          </cell>
          <cell r="H1838">
            <v>400</v>
          </cell>
          <cell r="I1838">
            <v>94</v>
          </cell>
          <cell r="J1838">
            <v>306</v>
          </cell>
        </row>
        <row r="1839">
          <cell r="C1839" t="str">
            <v>1Z.59.1110.1.2.2.00.2</v>
          </cell>
          <cell r="D1839" t="str">
            <v>พิจิตร</v>
          </cell>
          <cell r="E1839">
            <v>2559</v>
          </cell>
          <cell r="F1839" t="str">
            <v>หมู่ที่ 1,2,3 ต.ย่านยาว อ.เมืองพิจิตร  จ.พิจิตร</v>
          </cell>
          <cell r="G1839">
            <v>6641700</v>
          </cell>
          <cell r="H1839">
            <v>478</v>
          </cell>
          <cell r="I1839">
            <v>131</v>
          </cell>
          <cell r="J1839">
            <v>347</v>
          </cell>
        </row>
        <row r="1840">
          <cell r="C1840" t="str">
            <v>1Z.59.1121.1.2.2.00.2</v>
          </cell>
          <cell r="D1840" t="str">
            <v>พิจิตร</v>
          </cell>
          <cell r="E1840">
            <v>2559</v>
          </cell>
          <cell r="F1840" t="str">
            <v>หมู่ที่ 1,3,4,8 ต.ไผ่ขวาง  อ.เมืองพิจิตร จ.พิจิตร</v>
          </cell>
          <cell r="G1840">
            <v>7000900</v>
          </cell>
          <cell r="H1840">
            <v>402</v>
          </cell>
          <cell r="I1840">
            <v>142</v>
          </cell>
          <cell r="J1840">
            <v>260</v>
          </cell>
        </row>
        <row r="1841">
          <cell r="C1841" t="str">
            <v>1Z.59.1105.1.2.2.00.2</v>
          </cell>
          <cell r="D1841" t="str">
            <v>พิจิตร</v>
          </cell>
          <cell r="E1841">
            <v>2559</v>
          </cell>
          <cell r="F1841" t="str">
            <v>หมู่ที่ 3,4,7,8,9 ต.ฆะมัง อ.เมืองพิจิตร  จ.พิจิตร</v>
          </cell>
          <cell r="G1841">
            <v>8879000</v>
          </cell>
          <cell r="H1841">
            <v>700</v>
          </cell>
          <cell r="I1841">
            <v>192</v>
          </cell>
          <cell r="J1841">
            <v>508</v>
          </cell>
        </row>
        <row r="1842">
          <cell r="C1842" t="str">
            <v>1Z.60.1020.1.2.2.00.3</v>
          </cell>
          <cell r="D1842" t="str">
            <v>พิจิตร</v>
          </cell>
          <cell r="E1842">
            <v>2560</v>
          </cell>
          <cell r="F1842" t="str">
            <v>ม.2,7 ต.กำแพงดิน อ.สามง่าม จ.พิจิตร</v>
          </cell>
          <cell r="G1842">
            <v>2162000</v>
          </cell>
          <cell r="H1842">
            <v>140</v>
          </cell>
          <cell r="I1842">
            <v>0</v>
          </cell>
          <cell r="J1842">
            <v>140</v>
          </cell>
        </row>
        <row r="1843">
          <cell r="C1843" t="str">
            <v>1Z.60.1019.1.2.2.00.3</v>
          </cell>
          <cell r="D1843" t="str">
            <v>พิจิตร</v>
          </cell>
          <cell r="E1843">
            <v>2560</v>
          </cell>
          <cell r="F1843" t="str">
            <v>ม.6 ต.หัวดง  อ.เมือง จ.พิจิตร</v>
          </cell>
          <cell r="G1843">
            <v>2309000</v>
          </cell>
          <cell r="H1843">
            <v>145</v>
          </cell>
          <cell r="I1843">
            <v>0</v>
          </cell>
          <cell r="J1843">
            <v>145</v>
          </cell>
        </row>
        <row r="1844">
          <cell r="C1844" t="str">
            <v>1Z.60.0031.1.2.2.00.1</v>
          </cell>
          <cell r="D1844" t="str">
            <v>พิจิตร</v>
          </cell>
          <cell r="E1844">
            <v>2560</v>
          </cell>
          <cell r="F1844" t="str">
            <v>หมู่ 5,6 ตำบลบ้านนา อำเภอวชิรบารมี จังหวัดพิจิตร</v>
          </cell>
          <cell r="G1844">
            <v>5225000</v>
          </cell>
          <cell r="H1844">
            <v>220</v>
          </cell>
          <cell r="I1844">
            <v>2</v>
          </cell>
          <cell r="J1844">
            <v>218</v>
          </cell>
        </row>
        <row r="1845">
          <cell r="C1845" t="str">
            <v>1Z.61.0535.1.2.2.00.3</v>
          </cell>
          <cell r="D1845" t="str">
            <v>พิจิตร</v>
          </cell>
          <cell r="E1845">
            <v>2561</v>
          </cell>
          <cell r="F1845" t="str">
            <v>บ้านคลองโนน ม.5 ต.ย่านยาว อ.เมือง จ.พิจิตร</v>
          </cell>
          <cell r="G1845">
            <v>1217000</v>
          </cell>
          <cell r="H1845">
            <v>84</v>
          </cell>
          <cell r="J1845">
            <v>84</v>
          </cell>
        </row>
        <row r="1846">
          <cell r="C1846" t="str">
            <v>1Z.61.0084.1.2.2.00.1</v>
          </cell>
          <cell r="D1846" t="str">
            <v>พิจิตร</v>
          </cell>
          <cell r="E1846">
            <v>2561</v>
          </cell>
          <cell r="F1846" t="str">
            <v>ม.2, 5 และ 6 ต.ไผ่ขวาง อ.เมือง จ.พิจิตร</v>
          </cell>
          <cell r="G1846">
            <v>2710600</v>
          </cell>
          <cell r="H1846">
            <v>120</v>
          </cell>
          <cell r="I1846">
            <v>5</v>
          </cell>
          <cell r="J1846">
            <v>115</v>
          </cell>
        </row>
        <row r="1847">
          <cell r="C1847" t="str">
            <v>1Z.61.0524.1.2.2.00.3</v>
          </cell>
          <cell r="D1847" t="str">
            <v>พิจิตร</v>
          </cell>
          <cell r="E1847">
            <v>2561</v>
          </cell>
          <cell r="F1847" t="str">
            <v>ม.4 ต.ฆะมัง อ.เมือง จ.พิจิตร</v>
          </cell>
          <cell r="G1847">
            <v>335000</v>
          </cell>
          <cell r="H1847">
            <v>57</v>
          </cell>
          <cell r="J1847">
            <v>57</v>
          </cell>
        </row>
        <row r="1848">
          <cell r="C1848" t="str">
            <v>1Z.61.0528.1.2.2.00.3</v>
          </cell>
          <cell r="D1848" t="str">
            <v>พิจิตร</v>
          </cell>
          <cell r="E1848">
            <v>2561</v>
          </cell>
          <cell r="F1848" t="str">
            <v>ม.4 ต.ย่านยาว อ.เมือง จ.พิจิตร</v>
          </cell>
          <cell r="G1848">
            <v>501000</v>
          </cell>
          <cell r="H1848">
            <v>50</v>
          </cell>
          <cell r="J1848">
            <v>50</v>
          </cell>
        </row>
        <row r="1849">
          <cell r="C1849" t="str">
            <v>1Z.61.0534.1.2.2.00.3</v>
          </cell>
          <cell r="D1849" t="str">
            <v>พิจิตร</v>
          </cell>
          <cell r="E1849">
            <v>2561</v>
          </cell>
          <cell r="F1849" t="str">
            <v>ม.7,4,3 ต.ไผ่ขวาง อ.เมือง จ.พิจิตร</v>
          </cell>
          <cell r="G1849">
            <v>1666000</v>
          </cell>
          <cell r="H1849">
            <v>124</v>
          </cell>
          <cell r="J1849">
            <v>124</v>
          </cell>
        </row>
        <row r="1850">
          <cell r="C1850" t="str">
            <v>1Z.61.0526.1.2.2.00.3</v>
          </cell>
          <cell r="D1850" t="str">
            <v>พิจิตร</v>
          </cell>
          <cell r="E1850">
            <v>2561</v>
          </cell>
          <cell r="F1850" t="str">
            <v>ม.8 ต.ไผ่ขวาง อ.เมือง จ.พิจิตร</v>
          </cell>
          <cell r="G1850">
            <v>523000</v>
          </cell>
          <cell r="H1850">
            <v>64</v>
          </cell>
          <cell r="J1850">
            <v>64</v>
          </cell>
        </row>
        <row r="1851">
          <cell r="C1851" t="str">
            <v>1Z.61.0525.1.2.2.00.3</v>
          </cell>
          <cell r="D1851" t="str">
            <v>พิจิตร</v>
          </cell>
          <cell r="E1851">
            <v>2561</v>
          </cell>
          <cell r="F1851" t="str">
            <v>ม.9 ต.ฆะมัง อ.เมือง จ.พิจิตร</v>
          </cell>
          <cell r="G1851">
            <v>422000</v>
          </cell>
          <cell r="H1851">
            <v>54</v>
          </cell>
          <cell r="J1851">
            <v>54</v>
          </cell>
        </row>
        <row r="1852">
          <cell r="C1852" t="str">
            <v>1Z.62.0782.1.2.2.00.1</v>
          </cell>
          <cell r="D1852" t="str">
            <v>พิจิตร</v>
          </cell>
          <cell r="E1852">
            <v>2562</v>
          </cell>
          <cell r="F1852" t="str">
            <v>บริเวณถนนริมแม่น้ำน่าน หมู่ 8 ตำบลท่าหลวง อำเภอเมืองพิจิตร จังหวัดพิจิตร</v>
          </cell>
          <cell r="G1852">
            <v>208000</v>
          </cell>
          <cell r="H1852">
            <v>13</v>
          </cell>
          <cell r="J1852">
            <v>13</v>
          </cell>
        </row>
        <row r="1853">
          <cell r="C1853" t="str">
            <v>1Z.62.0256.1.2.2.00.1</v>
          </cell>
          <cell r="D1853" t="str">
            <v>พิจิตร</v>
          </cell>
          <cell r="E1853">
            <v>2562</v>
          </cell>
          <cell r="F1853" t="str">
            <v>ม.1,3 ต.ดงป่าคำ  อ.เมือง  จ.พิจิตร</v>
          </cell>
          <cell r="G1853">
            <v>5548000</v>
          </cell>
          <cell r="H1853">
            <v>230</v>
          </cell>
          <cell r="I1853">
            <v>0</v>
          </cell>
          <cell r="J1853">
            <v>230</v>
          </cell>
        </row>
        <row r="1854">
          <cell r="C1854" t="str">
            <v>1Z.62.0259.1.2.2.00.1</v>
          </cell>
          <cell r="D1854" t="str">
            <v>พิจิตร</v>
          </cell>
          <cell r="E1854">
            <v>2562</v>
          </cell>
          <cell r="F1854" t="str">
            <v>ม.3 ต.ดงป่าคำ อ.เมืองพิจิตร  จ.พิจิตร</v>
          </cell>
          <cell r="G1854">
            <v>2995000</v>
          </cell>
          <cell r="H1854">
            <v>120</v>
          </cell>
          <cell r="I1854">
            <v>0</v>
          </cell>
          <cell r="J1854">
            <v>120</v>
          </cell>
        </row>
        <row r="1855">
          <cell r="C1855" t="str">
            <v>1Z.62.0250.1.2.2.00.1</v>
          </cell>
          <cell r="D1855" t="str">
            <v>พิจิตร</v>
          </cell>
          <cell r="E1855">
            <v>2562</v>
          </cell>
          <cell r="F1855" t="str">
            <v>ม.4 ต.สากเหล็ก อ.สากเหล็ก จ.พิจิตร</v>
          </cell>
          <cell r="G1855">
            <v>1605000</v>
          </cell>
          <cell r="H1855">
            <v>50</v>
          </cell>
          <cell r="I1855">
            <v>0</v>
          </cell>
          <cell r="J1855">
            <v>50</v>
          </cell>
        </row>
        <row r="1856">
          <cell r="C1856" t="str">
            <v>1Z.59.1083.1.2.2.00.2</v>
          </cell>
          <cell r="D1856" t="str">
            <v>พิษณุโลก</v>
          </cell>
          <cell r="E1856">
            <v>2559</v>
          </cell>
          <cell r="F1856" t="str">
            <v>จากแยกแสงดาว ฝั่งขวา - ทางไปพรหมพิราม ต.หัวรอ อ.เมือง จ.พิษณุโลก</v>
          </cell>
          <cell r="G1856">
            <v>4804000</v>
          </cell>
          <cell r="H1856">
            <v>195</v>
          </cell>
          <cell r="I1856">
            <v>37</v>
          </cell>
          <cell r="J1856">
            <v>158</v>
          </cell>
        </row>
        <row r="1857">
          <cell r="C1857" t="str">
            <v>1Z.59.1043.1.2.2.00.2</v>
          </cell>
          <cell r="D1857" t="str">
            <v>พิษณุโลก</v>
          </cell>
          <cell r="E1857">
            <v>2559</v>
          </cell>
          <cell r="F1857" t="str">
            <v>ม.6 ต.บางกระทุ่ม อ.บางกระทุ่ม จ.พิษณุโลก</v>
          </cell>
          <cell r="G1857">
            <v>1460000</v>
          </cell>
          <cell r="H1857">
            <v>125</v>
          </cell>
          <cell r="I1857">
            <v>75</v>
          </cell>
          <cell r="J1857">
            <v>50</v>
          </cell>
        </row>
        <row r="1858">
          <cell r="C1858" t="str">
            <v>1Z.59.1065.1.2.2.00.2</v>
          </cell>
          <cell r="D1858" t="str">
            <v>พิษณุโลก</v>
          </cell>
          <cell r="E1858">
            <v>2559</v>
          </cell>
          <cell r="F1858" t="str">
            <v>ม.7 ต.บางกระทุ่ม อ.บางกระทุ่ม จ.พิษณุโลก</v>
          </cell>
          <cell r="G1858">
            <v>1402000</v>
          </cell>
          <cell r="H1858">
            <v>75</v>
          </cell>
          <cell r="I1858">
            <v>39</v>
          </cell>
          <cell r="J1858">
            <v>36</v>
          </cell>
        </row>
        <row r="1859">
          <cell r="C1859" t="str">
            <v>1Z.59.1041.1.2.2.00.2</v>
          </cell>
          <cell r="D1859" t="str">
            <v>พิษณุโลก</v>
          </cell>
          <cell r="E1859">
            <v>2559</v>
          </cell>
          <cell r="F1859" t="str">
            <v>ม.9 ต.บางกระทุ่ม อ.บางกระทุ่ม จ.พิษณุโลก</v>
          </cell>
          <cell r="G1859">
            <v>830000</v>
          </cell>
          <cell r="H1859">
            <v>75</v>
          </cell>
          <cell r="I1859">
            <v>24</v>
          </cell>
          <cell r="J1859">
            <v>51</v>
          </cell>
        </row>
        <row r="1860">
          <cell r="C1860" t="str">
            <v>1Z.59.1039.1.2.2.00.2</v>
          </cell>
          <cell r="D1860" t="str">
            <v>พิษณุโลก</v>
          </cell>
          <cell r="E1860">
            <v>2559</v>
          </cell>
          <cell r="F1860" t="str">
            <v>สถานีขนส่งแห่งที่ 2 ต.สมอแข อ.เมือง จ.พิษณุโลก</v>
          </cell>
          <cell r="G1860">
            <v>1357000</v>
          </cell>
          <cell r="H1860">
            <v>300</v>
          </cell>
          <cell r="I1860">
            <v>80</v>
          </cell>
          <cell r="J1860">
            <v>220</v>
          </cell>
        </row>
        <row r="1861">
          <cell r="C1861" t="str">
            <v>1Z.59.1089.1.2.2.00.2</v>
          </cell>
          <cell r="D1861" t="str">
            <v>พิษณุโลก</v>
          </cell>
          <cell r="E1861">
            <v>2559</v>
          </cell>
          <cell r="F1861" t="str">
            <v>สี่แยกอินโดจีน (แยกอุตรดิตถ์) อ.เมือง จ.พิษณุโลก</v>
          </cell>
          <cell r="G1861">
            <v>11386000</v>
          </cell>
          <cell r="H1861">
            <v>450</v>
          </cell>
          <cell r="I1861">
            <v>25</v>
          </cell>
          <cell r="J1861">
            <v>425</v>
          </cell>
        </row>
        <row r="1862">
          <cell r="C1862" t="str">
            <v>1Z.59.1088.1.2.2.00.2</v>
          </cell>
          <cell r="D1862" t="str">
            <v>พิษณุโลก</v>
          </cell>
          <cell r="E1862">
            <v>2559</v>
          </cell>
          <cell r="F1862" t="str">
            <v>สี่แยกอินโดจีน(แยกเข้าเมืองพิษณุโลก) อ.เมือง จ.พิษณุโลก</v>
          </cell>
          <cell r="G1862">
            <v>8212000</v>
          </cell>
          <cell r="H1862">
            <v>325</v>
          </cell>
          <cell r="I1862">
            <v>76</v>
          </cell>
          <cell r="J1862">
            <v>249</v>
          </cell>
        </row>
        <row r="1863">
          <cell r="C1863" t="str">
            <v>1Z.59.1077.1.2.2.00.2</v>
          </cell>
          <cell r="D1863" t="str">
            <v>พิษณุโลก</v>
          </cell>
          <cell r="E1863">
            <v>2559</v>
          </cell>
          <cell r="F1863" t="str">
            <v>สี่แยกอินโดจีน(แยกไปนครสวรรค์) อ.เมือง จ.พิษณุโลก</v>
          </cell>
          <cell r="G1863">
            <v>6325000</v>
          </cell>
          <cell r="H1863">
            <v>275</v>
          </cell>
          <cell r="I1863">
            <v>73</v>
          </cell>
          <cell r="J1863">
            <v>202</v>
          </cell>
        </row>
        <row r="1864">
          <cell r="C1864" t="str">
            <v>1Z.59.1047.1.2.2.00.2</v>
          </cell>
          <cell r="D1864" t="str">
            <v>พิษณุโลก</v>
          </cell>
          <cell r="E1864">
            <v>2559</v>
          </cell>
          <cell r="F1864" t="str">
            <v>หมู่บ้านฉัตรแก้ว ต.สมอแข อ.เมือง จ.พิษณุโลก</v>
          </cell>
          <cell r="G1864">
            <v>6700000</v>
          </cell>
          <cell r="H1864">
            <v>500</v>
          </cell>
          <cell r="I1864">
            <v>663</v>
          </cell>
          <cell r="J1864">
            <v>-163</v>
          </cell>
          <cell r="K1864" t="str">
            <v>CP</v>
          </cell>
        </row>
        <row r="1865">
          <cell r="C1865" t="str">
            <v>1Z.59.1050.1.2.2.00.2</v>
          </cell>
          <cell r="D1865" t="str">
            <v>พิษณุโลก</v>
          </cell>
          <cell r="E1865">
            <v>2559</v>
          </cell>
          <cell r="F1865" t="str">
            <v>หมู่บ้านพงศธร ต.สมอแข อ.เมือง จ.พิษณุโลก</v>
          </cell>
          <cell r="G1865">
            <v>3100000</v>
          </cell>
          <cell r="H1865">
            <v>200</v>
          </cell>
          <cell r="I1865">
            <v>103</v>
          </cell>
          <cell r="J1865">
            <v>97</v>
          </cell>
        </row>
        <row r="1866">
          <cell r="C1866" t="str">
            <v>1Z.60.1018.1.2.2.00.3</v>
          </cell>
          <cell r="D1866" t="str">
            <v>พิษณุโลก</v>
          </cell>
          <cell r="E1866">
            <v>2560</v>
          </cell>
          <cell r="F1866" t="str">
            <v>หมู่ที่ 4 บ้านกรับพวงใต้ ต.พรหมพิราม อ.พรหมพิราม จ.พิษณุโลก</v>
          </cell>
          <cell r="G1866">
            <v>458000</v>
          </cell>
          <cell r="H1866">
            <v>23</v>
          </cell>
          <cell r="I1866">
            <v>1</v>
          </cell>
          <cell r="J1866">
            <v>22</v>
          </cell>
        </row>
        <row r="1867">
          <cell r="C1867" t="str">
            <v>1Z.61.0529.1.2.2.00.3</v>
          </cell>
          <cell r="D1867" t="str">
            <v>พิษณุโลก</v>
          </cell>
          <cell r="E1867">
            <v>2561</v>
          </cell>
          <cell r="F1867" t="str">
            <v>ม.7 ต.วังทอง อ.วังทอง จ.พิษณุโลก</v>
          </cell>
          <cell r="G1867">
            <v>348000</v>
          </cell>
          <cell r="H1867">
            <v>32</v>
          </cell>
          <cell r="J1867">
            <v>32</v>
          </cell>
        </row>
        <row r="1868">
          <cell r="C1868" t="str">
            <v>1Z.59.1112.1.2.2.00.2</v>
          </cell>
          <cell r="D1868" t="str">
            <v>เพชรบูรณ์</v>
          </cell>
          <cell r="E1868">
            <v>2559</v>
          </cell>
          <cell r="F1868" t="str">
            <v>บ้านป่าแดง หมู่ที่ 4,12 ต.ป่าเลา อ.เมืองเพชรบูรณ์ จ.เพชรบูรณ์</v>
          </cell>
          <cell r="G1868">
            <v>1800000</v>
          </cell>
          <cell r="H1868">
            <v>100</v>
          </cell>
          <cell r="I1868">
            <v>95</v>
          </cell>
          <cell r="J1868">
            <v>5</v>
          </cell>
        </row>
        <row r="1869">
          <cell r="C1869" t="str">
            <v>1Z.59.1093.1.2.2.00.2</v>
          </cell>
          <cell r="D1869" t="str">
            <v>เพชรบูรณ์</v>
          </cell>
          <cell r="E1869">
            <v>2559</v>
          </cell>
          <cell r="F1869" t="str">
            <v>บ้านพล่า หมู่ที 9,13,14 ต.ป่าเลา อ.เมืองเพชรบูรณ์ จ.เพชรบูรณ์</v>
          </cell>
          <cell r="G1869">
            <v>2510000</v>
          </cell>
          <cell r="H1869">
            <v>250</v>
          </cell>
          <cell r="I1869">
            <v>100</v>
          </cell>
          <cell r="J1869">
            <v>150</v>
          </cell>
        </row>
        <row r="1870">
          <cell r="C1870" t="str">
            <v>1Z.59.1078.1.2.2.00.2</v>
          </cell>
          <cell r="D1870" t="str">
            <v>เพชรบูรณ์</v>
          </cell>
          <cell r="E1870">
            <v>2559</v>
          </cell>
          <cell r="F1870" t="str">
            <v>ม.12 หมู่บ้านโฮมแลนด์ (ฝั่งขวามือ) ต.นางั่ว อ.เมือง จ.เพชรบูรณ์</v>
          </cell>
          <cell r="G1870">
            <v>2738000</v>
          </cell>
          <cell r="H1870">
            <v>130</v>
          </cell>
          <cell r="I1870">
            <v>92</v>
          </cell>
          <cell r="J1870">
            <v>38</v>
          </cell>
        </row>
        <row r="1871">
          <cell r="C1871" t="str">
            <v>1Z.59.1045.1.2.2.00.2</v>
          </cell>
          <cell r="D1871" t="str">
            <v>เพชรบูรณ์</v>
          </cell>
          <cell r="E1871">
            <v>2559</v>
          </cell>
          <cell r="F1871" t="str">
            <v>หมู่บ้านราชพฤกษ์ ถนนสระบุรี-หล่มสัก ต.นางั่ว อ.เมือง จ.เพชรบูรณ์</v>
          </cell>
          <cell r="G1871">
            <v>869000</v>
          </cell>
          <cell r="H1871">
            <v>80</v>
          </cell>
          <cell r="I1871">
            <v>26</v>
          </cell>
          <cell r="J1871">
            <v>54</v>
          </cell>
        </row>
        <row r="1872">
          <cell r="C1872" t="str">
            <v>1Z.60.1023.1.2.2.00.3</v>
          </cell>
          <cell r="D1872" t="str">
            <v>เพชรบูรณ์</v>
          </cell>
          <cell r="E1872">
            <v>2560</v>
          </cell>
          <cell r="F1872" t="str">
            <v>ม.4 บ้านคลองขุด ต.ชอนไพร อ.เมือง จ.เพชรบูรณ์</v>
          </cell>
          <cell r="G1872">
            <v>2980000</v>
          </cell>
          <cell r="H1872">
            <v>180</v>
          </cell>
          <cell r="I1872">
            <v>0</v>
          </cell>
          <cell r="J1872">
            <v>180</v>
          </cell>
        </row>
        <row r="1873">
          <cell r="C1873" t="str">
            <v>1Z.60.1021.1.2.2.00.3</v>
          </cell>
          <cell r="D1873" t="str">
            <v>เพชรบูรณ์</v>
          </cell>
          <cell r="E1873">
            <v>2560</v>
          </cell>
          <cell r="F1873" t="str">
            <v>หมู่บ้านโฮมแลนด์ ซอย 20 ม. 12 ต.นางั่ว อ.เมือง จ.เพชรบูรณ์</v>
          </cell>
          <cell r="G1873">
            <v>539000</v>
          </cell>
          <cell r="H1873">
            <v>30</v>
          </cell>
          <cell r="I1873">
            <v>2</v>
          </cell>
          <cell r="J1873">
            <v>28</v>
          </cell>
        </row>
        <row r="1874">
          <cell r="C1874" t="str">
            <v>1Z.62.0263.1.2.2.00.1</v>
          </cell>
          <cell r="D1874" t="str">
            <v>เพชรบูรณ์</v>
          </cell>
          <cell r="E1874">
            <v>2562</v>
          </cell>
          <cell r="F1874" t="str">
            <v>ซอยจ่าอร่าม ต.ชอนไพร อ.เมือง จ.เพชรบูรณ์</v>
          </cell>
          <cell r="G1874">
            <v>460000</v>
          </cell>
          <cell r="H1874">
            <v>14</v>
          </cell>
          <cell r="I1874">
            <v>8</v>
          </cell>
          <cell r="J1874">
            <v>6</v>
          </cell>
        </row>
        <row r="1875">
          <cell r="C1875" t="str">
            <v>1Z.59.1102.1.2.2.00.2</v>
          </cell>
          <cell r="D1875" t="str">
            <v>แม่สอด</v>
          </cell>
          <cell r="E1875">
            <v>2559</v>
          </cell>
          <cell r="F1875" t="str">
            <v>ชุมชนป่าสัก หมู่ที่ 10 ต.แม่ปะ อ.แม่สอด จ.ตาก</v>
          </cell>
          <cell r="G1875">
            <v>480000</v>
          </cell>
          <cell r="H1875">
            <v>20</v>
          </cell>
          <cell r="I1875">
            <v>32</v>
          </cell>
          <cell r="J1875">
            <v>-12</v>
          </cell>
          <cell r="K1875" t="str">
            <v>CP</v>
          </cell>
        </row>
        <row r="1876">
          <cell r="C1876" t="str">
            <v>1Z.59.1090.1.2.2.00.2</v>
          </cell>
          <cell r="D1876" t="str">
            <v>แม่สอด</v>
          </cell>
          <cell r="E1876">
            <v>2559</v>
          </cell>
          <cell r="F1876" t="str">
            <v>ซอยมิตรสัมพันธ์ 3 หมู่ที่ 2 ต.ท่าสายลวด อ.แม่สอด จ.ตาก</v>
          </cell>
          <cell r="G1876">
            <v>330000</v>
          </cell>
          <cell r="H1876">
            <v>50</v>
          </cell>
          <cell r="I1876">
            <v>4</v>
          </cell>
          <cell r="J1876">
            <v>46</v>
          </cell>
        </row>
        <row r="1877">
          <cell r="C1877" t="str">
            <v>1Z.59.1119.1.2.2.00.2</v>
          </cell>
          <cell r="D1877" t="str">
            <v>แม่สอด</v>
          </cell>
          <cell r="E1877">
            <v>2559</v>
          </cell>
          <cell r="F1877" t="str">
            <v>ถนนเลียบคลองชลประทาน  แม่สอด-แม่ตาว อ.แม่สอด จ.ตาก</v>
          </cell>
          <cell r="G1877">
            <v>870000</v>
          </cell>
          <cell r="H1877">
            <v>30</v>
          </cell>
          <cell r="I1877">
            <v>7</v>
          </cell>
          <cell r="J1877">
            <v>23</v>
          </cell>
        </row>
        <row r="1878">
          <cell r="C1878" t="str">
            <v>1Z.59.1092.1.2.2.00.2</v>
          </cell>
          <cell r="D1878" t="str">
            <v>แม่สอด</v>
          </cell>
          <cell r="E1878">
            <v>2559</v>
          </cell>
          <cell r="F1878" t="str">
            <v>บ้านแม่ปะ หมู่ที่ 2 ต.แม่ปะ อ.แม่สอด จ.ตาก</v>
          </cell>
          <cell r="G1878">
            <v>1960000</v>
          </cell>
          <cell r="H1878">
            <v>150</v>
          </cell>
          <cell r="I1878">
            <v>37</v>
          </cell>
          <cell r="J1878">
            <v>113</v>
          </cell>
        </row>
        <row r="1879">
          <cell r="C1879" t="str">
            <v>1Z.60.0931.1.2.2.00.3</v>
          </cell>
          <cell r="D1879" t="str">
            <v>แม่สอด</v>
          </cell>
          <cell r="E1879">
            <v>2560</v>
          </cell>
          <cell r="F1879" t="str">
            <v>บ้านแม่ปะกลาง หมู่ที่ 2 ต.แม่ปะ อ.แม่สอด จ.ตาก</v>
          </cell>
          <cell r="G1879">
            <v>1088000</v>
          </cell>
          <cell r="H1879">
            <v>56</v>
          </cell>
          <cell r="I1879">
            <v>11</v>
          </cell>
          <cell r="J1879">
            <v>45</v>
          </cell>
        </row>
        <row r="1880">
          <cell r="C1880" t="str">
            <v>1Z.60.0032.1.2.2.00.1</v>
          </cell>
          <cell r="D1880" t="str">
            <v>แม่สอด</v>
          </cell>
          <cell r="E1880">
            <v>2560</v>
          </cell>
          <cell r="F1880" t="str">
            <v>หมู่ 3 หลังวัดใหม่คำมา ตำบลแม่ปะ อำเภอแม่สอด จังหวัดตาก</v>
          </cell>
          <cell r="G1880">
            <v>6180000</v>
          </cell>
          <cell r="H1880">
            <v>150</v>
          </cell>
          <cell r="I1880">
            <v>2</v>
          </cell>
          <cell r="J1880">
            <v>148</v>
          </cell>
        </row>
        <row r="1881">
          <cell r="C1881" t="str">
            <v>1Z.60.1026.1.2.2.00.3</v>
          </cell>
          <cell r="D1881" t="str">
            <v>แม่สอด</v>
          </cell>
          <cell r="E1881">
            <v>2560</v>
          </cell>
          <cell r="F1881" t="str">
            <v>หมู่บ้านเลียบคลองชลประทาน แม่สอด-แม่ตาว อ.แม่สอด จ.ตาก</v>
          </cell>
          <cell r="G1881">
            <v>736000</v>
          </cell>
          <cell r="H1881">
            <v>34</v>
          </cell>
          <cell r="I1881">
            <v>0</v>
          </cell>
          <cell r="J1881">
            <v>34</v>
          </cell>
        </row>
        <row r="1882">
          <cell r="C1882" t="str">
            <v>1Z.61.0339.1.2.2.00.1</v>
          </cell>
          <cell r="D1882" t="str">
            <v>แม่สอด</v>
          </cell>
          <cell r="E1882">
            <v>2561</v>
          </cell>
          <cell r="F1882" t="str">
            <v>ซอยประชาธิปไตย ต.แม่สอด อ.แม่สอด จ.ตาก</v>
          </cell>
          <cell r="G1882">
            <v>794000</v>
          </cell>
          <cell r="H1882">
            <v>200</v>
          </cell>
          <cell r="I1882">
            <v>0</v>
          </cell>
          <cell r="J1882">
            <v>200</v>
          </cell>
        </row>
        <row r="1883">
          <cell r="C1883" t="str">
            <v>1Z.61.0341.1.2.2.00.1</v>
          </cell>
          <cell r="D1883" t="str">
            <v>แม่สอด</v>
          </cell>
          <cell r="E1883">
            <v>2561</v>
          </cell>
          <cell r="F1883" t="str">
            <v>ถนนตัดใหม่สาย ง-จ ตำบลท่าสายลวด อำเภอแม่สอด จังหวัดตาก</v>
          </cell>
          <cell r="G1883">
            <v>62702600</v>
          </cell>
          <cell r="H1883">
            <v>1000</v>
          </cell>
          <cell r="J1883">
            <v>1000</v>
          </cell>
        </row>
        <row r="1884">
          <cell r="C1884" t="str">
            <v>1Z.61.0336.1.2.2.00.1</v>
          </cell>
          <cell r="D1884" t="str">
            <v>แม่สอด</v>
          </cell>
          <cell r="E1884">
            <v>2561</v>
          </cell>
          <cell r="F1884" t="str">
            <v>ถนนบ้านแม่ปะ หมู่ที่ 2 ต.แม่ปะ อ.แม่สอด จ.ตาก</v>
          </cell>
          <cell r="G1884">
            <v>8326900</v>
          </cell>
          <cell r="H1884">
            <v>200</v>
          </cell>
          <cell r="I1884">
            <v>9</v>
          </cell>
          <cell r="J1884">
            <v>191</v>
          </cell>
        </row>
        <row r="1885">
          <cell r="C1885" t="str">
            <v>1Z.61.0343.1.2.2.00.1</v>
          </cell>
          <cell r="D1885" t="str">
            <v>แม่สอด</v>
          </cell>
          <cell r="E1885">
            <v>2561</v>
          </cell>
          <cell r="F1885" t="str">
            <v>ถนนบ้านห้วยกระโหลก ม.4 ตำบลแม่ปะ อำเภอแม่สอด จังหวัดตาก</v>
          </cell>
          <cell r="G1885">
            <v>16731000</v>
          </cell>
          <cell r="H1885">
            <v>200</v>
          </cell>
          <cell r="J1885">
            <v>200</v>
          </cell>
        </row>
        <row r="1886">
          <cell r="C1886" t="str">
            <v>1Z.61.0337.1.2.2.00.1</v>
          </cell>
          <cell r="D1886" t="str">
            <v>แม่สอด</v>
          </cell>
          <cell r="E1886">
            <v>2561</v>
          </cell>
          <cell r="F1886" t="str">
            <v>ถนนแม่สอด-ค้างภิบาล ต.แม่สอด อ.แม่สอด จ.ตาก</v>
          </cell>
          <cell r="G1886">
            <v>3960000</v>
          </cell>
          <cell r="H1886">
            <v>100</v>
          </cell>
          <cell r="I1886">
            <v>0</v>
          </cell>
          <cell r="J1886">
            <v>100</v>
          </cell>
        </row>
        <row r="1887">
          <cell r="C1887" t="str">
            <v>1Z.61.0338.1.2.2.00.1</v>
          </cell>
          <cell r="D1887" t="str">
            <v>แม่สอด</v>
          </cell>
          <cell r="E1887">
            <v>2561</v>
          </cell>
          <cell r="F1887" t="str">
            <v>สายรอบถนนหน้าที่ว่าการ อ.แม่สอด ต.แม่สอด อ.แม่สอด จ.ตาก</v>
          </cell>
          <cell r="G1887">
            <v>971200</v>
          </cell>
          <cell r="H1887">
            <v>200</v>
          </cell>
          <cell r="I1887">
            <v>0</v>
          </cell>
          <cell r="J1887">
            <v>200</v>
          </cell>
        </row>
        <row r="1888">
          <cell r="C1888" t="str">
            <v>1Z.62.0252.1.2.2.00.1</v>
          </cell>
          <cell r="D1888" t="str">
            <v>แม่สอด</v>
          </cell>
          <cell r="E1888">
            <v>2562</v>
          </cell>
          <cell r="F1888" t="str">
            <v xml:space="preserve">ม.1 ต.แม่กุ อ.แม่สอด จ.ตาก </v>
          </cell>
          <cell r="G1888">
            <v>4230000</v>
          </cell>
          <cell r="H1888">
            <v>100</v>
          </cell>
          <cell r="I1888">
            <v>0</v>
          </cell>
          <cell r="J1888">
            <v>100</v>
          </cell>
        </row>
        <row r="1889">
          <cell r="C1889" t="str">
            <v>1Z.59.1141.1.2.2.00.2</v>
          </cell>
          <cell r="D1889" t="str">
            <v>ลาดยาว</v>
          </cell>
          <cell r="E1889">
            <v>2559</v>
          </cell>
          <cell r="F1889" t="str">
            <v>ซอยข้างตลาดทวีทรัพย์ ม.9 ต.สระแก้ว อ.ลาดยาว จ.นครสวรรค์</v>
          </cell>
          <cell r="G1889">
            <v>558000</v>
          </cell>
          <cell r="H1889">
            <v>30</v>
          </cell>
          <cell r="I1889">
            <v>8</v>
          </cell>
          <cell r="J1889">
            <v>22</v>
          </cell>
        </row>
        <row r="1890">
          <cell r="C1890" t="str">
            <v>1Z.59.1136.1.2.2.00.2</v>
          </cell>
          <cell r="D1890" t="str">
            <v>ลาดยาว</v>
          </cell>
          <cell r="E1890">
            <v>2559</v>
          </cell>
          <cell r="F1890" t="str">
            <v>ซอยคุ้มบ้านหนองครก ม.10 บ้านหนองโพธิ์ ต.วังม้า อ.ลาดยาว จ.นครสวรรค์</v>
          </cell>
          <cell r="G1890">
            <v>350000</v>
          </cell>
          <cell r="H1890">
            <v>20</v>
          </cell>
          <cell r="I1890">
            <v>21</v>
          </cell>
          <cell r="J1890">
            <v>-1</v>
          </cell>
          <cell r="K1890" t="str">
            <v>CP</v>
          </cell>
        </row>
        <row r="1891">
          <cell r="C1891" t="str">
            <v>1Z.59.1118.1.2.2.00.2</v>
          </cell>
          <cell r="D1891" t="str">
            <v>ลาดยาว</v>
          </cell>
          <cell r="E1891">
            <v>2559</v>
          </cell>
          <cell r="F1891" t="str">
            <v>ซอยบ้านวังทางหลวง ม.10 บ้านหนองโพธิ์ ต.วังม้า อ.ลาดยาว จ.นครสวรรค์</v>
          </cell>
          <cell r="G1891">
            <v>460000</v>
          </cell>
          <cell r="H1891">
            <v>40</v>
          </cell>
          <cell r="I1891">
            <v>23</v>
          </cell>
          <cell r="J1891">
            <v>17</v>
          </cell>
        </row>
        <row r="1892">
          <cell r="C1892" t="str">
            <v>1Z.59.1087.1.2.2.00.2</v>
          </cell>
          <cell r="D1892" t="str">
            <v>ลาดยาว</v>
          </cell>
          <cell r="E1892">
            <v>2559</v>
          </cell>
          <cell r="F1892" t="str">
            <v>บ้านนกคลาน ม.7 ถึง บ้านพะยอม ม.5 ต.หนองยาว อ.ลาดยาว จ.นครสวรรค์</v>
          </cell>
          <cell r="G1892">
            <v>1061000</v>
          </cell>
          <cell r="H1892">
            <v>140</v>
          </cell>
          <cell r="I1892">
            <v>55</v>
          </cell>
          <cell r="J1892">
            <v>85</v>
          </cell>
        </row>
        <row r="1893">
          <cell r="C1893" t="str">
            <v>1Z.61.0086.1.2.2.00.1</v>
          </cell>
          <cell r="D1893" t="str">
            <v>วิเชียรบุรี</v>
          </cell>
          <cell r="E1893">
            <v>2561</v>
          </cell>
          <cell r="F1893" t="str">
            <v>ม.13 ต.สระกรวด อ.ศรีเทพ จ.เพชรบูรณ์</v>
          </cell>
          <cell r="G1893">
            <v>67300</v>
          </cell>
          <cell r="H1893">
            <v>6</v>
          </cell>
          <cell r="I1893">
            <v>0</v>
          </cell>
          <cell r="J1893">
            <v>6</v>
          </cell>
        </row>
        <row r="1894">
          <cell r="C1894" t="str">
            <v>1Z.61.0079.1.2.2.00.1</v>
          </cell>
          <cell r="D1894" t="str">
            <v>วิเชียรบุรี</v>
          </cell>
          <cell r="E1894">
            <v>2561</v>
          </cell>
          <cell r="F1894" t="str">
            <v xml:space="preserve">ม.8 ต.สระประดู่ อ.วิเชียรบุรี จ.เพชรบูรณ์ </v>
          </cell>
          <cell r="G1894">
            <v>128700</v>
          </cell>
          <cell r="H1894">
            <v>12</v>
          </cell>
          <cell r="I1894">
            <v>0</v>
          </cell>
          <cell r="J1894">
            <v>12</v>
          </cell>
        </row>
        <row r="1895">
          <cell r="C1895" t="str">
            <v>1Z.62.0275.1.2.2.00.1</v>
          </cell>
          <cell r="D1895" t="str">
            <v>วิเชียรบุรี</v>
          </cell>
          <cell r="E1895">
            <v>2562</v>
          </cell>
          <cell r="F1895" t="str">
            <v xml:space="preserve">ม.1 ต.พุเตย อ.วิเชียรบุรี จ.เพชรบูรณ์ </v>
          </cell>
          <cell r="G1895">
            <v>260000</v>
          </cell>
          <cell r="H1895">
            <v>17</v>
          </cell>
          <cell r="I1895">
            <v>3</v>
          </cell>
          <cell r="J1895">
            <v>14</v>
          </cell>
        </row>
        <row r="1896">
          <cell r="C1896" t="str">
            <v>1Z.59.0645.1.2.2.00.1</v>
          </cell>
          <cell r="D1896" t="str">
            <v>ศรีสัชนาลัย</v>
          </cell>
          <cell r="E1896">
            <v>2559</v>
          </cell>
          <cell r="F1896" t="str">
            <v>ม.10 บ้านท่าด่าน ต.ป่างิ้ว อ.ศรีสัชนาลัย จ.สุโขทัย</v>
          </cell>
          <cell r="G1896">
            <v>323400</v>
          </cell>
          <cell r="H1896">
            <v>8</v>
          </cell>
          <cell r="I1896">
            <v>7</v>
          </cell>
          <cell r="J1896">
            <v>1</v>
          </cell>
        </row>
        <row r="1897">
          <cell r="C1897" t="str">
            <v>1Z.59.0627.1.2.2.00.1</v>
          </cell>
          <cell r="D1897" t="str">
            <v>ศรีสัชนาลัย</v>
          </cell>
          <cell r="E1897">
            <v>2559</v>
          </cell>
          <cell r="F1897" t="str">
            <v xml:space="preserve">ม.5 บ้านหนองช้าง ต.ศรีสัชนาลัย อ.ศรีสัชนาลัย จ.สุโขทัย                       </v>
          </cell>
          <cell r="G1897">
            <v>126800</v>
          </cell>
          <cell r="H1897">
            <v>8</v>
          </cell>
          <cell r="I1897">
            <v>7</v>
          </cell>
          <cell r="J1897">
            <v>1</v>
          </cell>
        </row>
        <row r="1898">
          <cell r="C1898" t="str">
            <v>1Z.59.1129.1.2.2.00.2</v>
          </cell>
          <cell r="D1898" t="str">
            <v>ศรีสัชนาลัย</v>
          </cell>
          <cell r="E1898">
            <v>2559</v>
          </cell>
          <cell r="F1898" t="str">
            <v>หมู่ที่ 3 บ้านทุ่งพล้อ  ต.ป่างิ้ว  อ.ศรีสัชนาลัย  จ.สุโขทัย</v>
          </cell>
          <cell r="G1898">
            <v>129000</v>
          </cell>
          <cell r="H1898">
            <v>10</v>
          </cell>
          <cell r="I1898">
            <v>8</v>
          </cell>
          <cell r="J1898">
            <v>2</v>
          </cell>
        </row>
        <row r="1899">
          <cell r="C1899" t="str">
            <v>1Z.59.1144.1.2.2.00.2</v>
          </cell>
          <cell r="D1899" t="str">
            <v>ศรีสัชนาลัย</v>
          </cell>
          <cell r="E1899">
            <v>2559</v>
          </cell>
          <cell r="F1899" t="str">
            <v>หมู่ที่ 3 บ้านหาดสูง  ต.หาดเสี้ยว  อ.ศรีสัชนาลัย  จ.สุโขทัย</v>
          </cell>
          <cell r="G1899">
            <v>84000</v>
          </cell>
          <cell r="H1899">
            <v>5</v>
          </cell>
          <cell r="I1899">
            <v>4</v>
          </cell>
          <cell r="J1899">
            <v>1</v>
          </cell>
        </row>
        <row r="1900">
          <cell r="C1900" t="str">
            <v>1Z.59.1152.1.2.2.00.2</v>
          </cell>
          <cell r="D1900" t="str">
            <v>ศรีสัชนาลัย</v>
          </cell>
          <cell r="E1900">
            <v>2559</v>
          </cell>
          <cell r="F1900" t="str">
            <v>หมู่ที่ 4 บ้านหนองช้าง  ต.ศรีสัชนาลัย  อ.ศรีสัชนาลัย  จ.สุโขทัย</v>
          </cell>
          <cell r="G1900">
            <v>308000</v>
          </cell>
          <cell r="H1900">
            <v>20</v>
          </cell>
          <cell r="I1900">
            <v>15</v>
          </cell>
          <cell r="J1900">
            <v>5</v>
          </cell>
        </row>
        <row r="1901">
          <cell r="C1901" t="str">
            <v>1Z.59.1137.1.2.2.00.2</v>
          </cell>
          <cell r="D1901" t="str">
            <v>ศรีสัชนาลัย</v>
          </cell>
          <cell r="E1901">
            <v>2559</v>
          </cell>
          <cell r="F1901" t="str">
            <v>หมู่ที่ 9 บ้านทุ่งพล้อ  ต.ป่างิ้ว  อ.ศรีสัชนาลัย  จ.สุโขทัย</v>
          </cell>
          <cell r="G1901">
            <v>220000</v>
          </cell>
          <cell r="H1901">
            <v>15</v>
          </cell>
          <cell r="I1901">
            <v>9</v>
          </cell>
          <cell r="J1901">
            <v>6</v>
          </cell>
        </row>
        <row r="1902">
          <cell r="C1902" t="str">
            <v>1Z.60.1024.1.2.2.00.3</v>
          </cell>
          <cell r="D1902" t="str">
            <v>ศรีสัชนาลัย</v>
          </cell>
          <cell r="E1902">
            <v>2560</v>
          </cell>
          <cell r="F1902" t="str">
            <v>ซอย 2-3 ม. 5 ต.บ้านป่างิ้ว อ.ศรีสัชนาลัย จ.สุโขทัย</v>
          </cell>
          <cell r="G1902">
            <v>136000</v>
          </cell>
          <cell r="H1902">
            <v>20</v>
          </cell>
          <cell r="I1902">
            <v>0</v>
          </cell>
          <cell r="J1902">
            <v>20</v>
          </cell>
        </row>
        <row r="1903">
          <cell r="C1903" t="str">
            <v>1Z.59.0636.1.2.2.00.1</v>
          </cell>
          <cell r="D1903" t="str">
            <v>ศรีสำโรง</v>
          </cell>
          <cell r="E1903">
            <v>2559</v>
          </cell>
          <cell r="F1903" t="str">
            <v>ชุมชนหมู่บ้านศรีสำโรงเมืองใหม่ ม.5 ต.วังลึก อ.ศรีสำโรง จ.สุโขทัย</v>
          </cell>
          <cell r="G1903">
            <v>173900</v>
          </cell>
          <cell r="H1903">
            <v>20</v>
          </cell>
          <cell r="I1903">
            <v>8</v>
          </cell>
          <cell r="J1903">
            <v>12</v>
          </cell>
        </row>
        <row r="1904">
          <cell r="C1904" t="str">
            <v>1Z.59.1140.1.2.2.00.2</v>
          </cell>
          <cell r="D1904" t="str">
            <v>ศรีสำโรง</v>
          </cell>
          <cell r="E1904">
            <v>2559</v>
          </cell>
          <cell r="F1904" t="str">
            <v>ชุมชนหลังร้านพละทรัพย์อิฐแดง ม.6 ต.คลองตาล อ.ศรีสำโรง</v>
          </cell>
          <cell r="G1904">
            <v>50000</v>
          </cell>
          <cell r="H1904">
            <v>5</v>
          </cell>
          <cell r="I1904">
            <v>7</v>
          </cell>
          <cell r="J1904">
            <v>-2</v>
          </cell>
          <cell r="K1904" t="str">
            <v>CP</v>
          </cell>
        </row>
        <row r="1905">
          <cell r="C1905" t="str">
            <v>1Z.59.1155.1.2.2.00.2</v>
          </cell>
          <cell r="D1905" t="str">
            <v>ศรีสำโรง</v>
          </cell>
          <cell r="E1905">
            <v>2559</v>
          </cell>
          <cell r="F1905" t="str">
            <v>หน้าวัดโสภาราม ม.7 ต.สามเรือน อ.ศรีสำโรง</v>
          </cell>
          <cell r="G1905">
            <v>130000</v>
          </cell>
          <cell r="H1905">
            <v>8</v>
          </cell>
          <cell r="I1905">
            <v>5</v>
          </cell>
          <cell r="J1905">
            <v>3</v>
          </cell>
        </row>
        <row r="1906">
          <cell r="C1906" t="str">
            <v>1Z.60.0030.1.2.2.00.1</v>
          </cell>
          <cell r="D1906" t="str">
            <v>ศรีสำโรง</v>
          </cell>
          <cell r="E1906">
            <v>2560</v>
          </cell>
          <cell r="F1906" t="str">
            <v>ชุมชน ป่าส้าว หมู่ 5 ตำบลวังลึก อำเภอศรีสำโรง จังหวัดสุโขทัย</v>
          </cell>
          <cell r="G1906">
            <v>250000</v>
          </cell>
          <cell r="H1906">
            <v>25</v>
          </cell>
          <cell r="I1906">
            <v>2</v>
          </cell>
          <cell r="J1906">
            <v>23</v>
          </cell>
        </row>
        <row r="1907">
          <cell r="C1907" t="str">
            <v>1Z.60.0029.1.2.2.00.1</v>
          </cell>
          <cell r="D1907" t="str">
            <v>ศรีสำโรง</v>
          </cell>
          <cell r="E1907">
            <v>2560</v>
          </cell>
          <cell r="F1907" t="str">
            <v>ชุมชน หนองแหน ตำบลวัดเกาะ อำเภอศรีสำโรง จังหวัดสุโขทัย</v>
          </cell>
          <cell r="G1907">
            <v>100000</v>
          </cell>
          <cell r="H1907">
            <v>10</v>
          </cell>
          <cell r="I1907">
            <v>1</v>
          </cell>
          <cell r="J1907">
            <v>9</v>
          </cell>
        </row>
        <row r="1908">
          <cell r="C1908" t="str">
            <v>1Z.61.0093.1.2.2.00.1</v>
          </cell>
          <cell r="D1908" t="str">
            <v>ศรีสำโรง</v>
          </cell>
          <cell r="E1908">
            <v>2561</v>
          </cell>
          <cell r="F1908" t="str">
            <v>ซอยสุสานจีน ม.6 ต.คลองตาล อ.ศรีสำโรง จ.สุโขทัย</v>
          </cell>
          <cell r="G1908">
            <v>174300</v>
          </cell>
          <cell r="H1908">
            <v>20</v>
          </cell>
          <cell r="I1908">
            <v>1</v>
          </cell>
          <cell r="J1908">
            <v>19</v>
          </cell>
        </row>
        <row r="1909">
          <cell r="C1909" t="str">
            <v>1Z.60.1025.1.2.2.00.3</v>
          </cell>
          <cell r="D1909" t="str">
            <v>สวรรคโลก</v>
          </cell>
          <cell r="E1909">
            <v>2560</v>
          </cell>
          <cell r="F1909" t="str">
            <v>ซอยตาจง เชื่อมระหว่าง ซอยครูจินดา ม.4 ต.ย่านยาว อ.สวรรคโลก จ.สุโขทัย</v>
          </cell>
          <cell r="G1909">
            <v>308000</v>
          </cell>
          <cell r="H1909">
            <v>46</v>
          </cell>
          <cell r="I1909">
            <v>0</v>
          </cell>
          <cell r="J1909">
            <v>46</v>
          </cell>
        </row>
        <row r="1910">
          <cell r="C1910" t="str">
            <v>1Z.60.0929.1.2.2.00.3</v>
          </cell>
          <cell r="D1910" t="str">
            <v>สวรรคโลก</v>
          </cell>
          <cell r="E1910">
            <v>2560</v>
          </cell>
          <cell r="F1910" t="str">
            <v>ซอยตาติ๋ม ม.8 ต.ย่านยาว อ.สวรรคโลก จ.สุโขทัย</v>
          </cell>
          <cell r="G1910">
            <v>120000</v>
          </cell>
          <cell r="H1910">
            <v>28</v>
          </cell>
          <cell r="I1910">
            <v>0</v>
          </cell>
          <cell r="J1910">
            <v>28</v>
          </cell>
        </row>
        <row r="1911">
          <cell r="C1911" t="str">
            <v>1Z.61.0090.1.2.2.00.1</v>
          </cell>
          <cell r="D1911" t="str">
            <v>สวรรคโลก</v>
          </cell>
          <cell r="E1911">
            <v>2561</v>
          </cell>
          <cell r="F1911" t="str">
            <v>ม.2 ต.ในเมือง อ.สวรรคโลก จ.สุโขทัย</v>
          </cell>
          <cell r="G1911">
            <v>386100</v>
          </cell>
          <cell r="H1911">
            <v>23</v>
          </cell>
          <cell r="I1911">
            <v>4</v>
          </cell>
          <cell r="J1911">
            <v>19</v>
          </cell>
        </row>
        <row r="1912">
          <cell r="C1912" t="str">
            <v>1Z.59.1142.1.2.2.00.2</v>
          </cell>
          <cell r="D1912" t="str">
            <v>สุโขทัย</v>
          </cell>
          <cell r="E1912">
            <v>2559</v>
          </cell>
          <cell r="F1912" t="str">
            <v>บริเวณ ซอยข้างเทศบาล ตำบลบ้านกล้วย ต.บ้านกล้วย อ.เมือง จ.สุโขทัย</v>
          </cell>
          <cell r="G1912">
            <v>326000</v>
          </cell>
          <cell r="H1912">
            <v>15</v>
          </cell>
          <cell r="I1912">
            <v>1</v>
          </cell>
          <cell r="J1912">
            <v>14</v>
          </cell>
        </row>
        <row r="1913">
          <cell r="C1913" t="str">
            <v>1Z.59.1099.1.2.2.00.2</v>
          </cell>
          <cell r="D1913" t="str">
            <v>สุโขทัย</v>
          </cell>
          <cell r="E1913">
            <v>2559</v>
          </cell>
          <cell r="F1913" t="str">
            <v>บริเวณ ถ.บ้านกร่าง-ดงเดือย ถ. อบจ.สท. 5014 อ.กงไกรลาศ จ.สุโขทัย</v>
          </cell>
          <cell r="G1913">
            <v>1188000</v>
          </cell>
          <cell r="H1913">
            <v>150</v>
          </cell>
          <cell r="I1913">
            <v>12</v>
          </cell>
          <cell r="J1913">
            <v>138</v>
          </cell>
        </row>
        <row r="1914">
          <cell r="C1914" t="str">
            <v>1Z.59.1109.1.2.2.00.2</v>
          </cell>
          <cell r="D1914" t="str">
            <v>สุโขทัย</v>
          </cell>
          <cell r="E1914">
            <v>2559</v>
          </cell>
          <cell r="F1914" t="str">
            <v>บ้านหนองจัง หมู่ที่ บ้านบ่อไม้แดง หมู่ที่ 4 ต.บ้านด่าน อ.บ้านด่านลานหอย จ.สุโขทัย</v>
          </cell>
          <cell r="G1914">
            <v>970000</v>
          </cell>
          <cell r="H1914">
            <v>86</v>
          </cell>
          <cell r="I1914">
            <v>4</v>
          </cell>
          <cell r="J1914">
            <v>82</v>
          </cell>
        </row>
        <row r="1915">
          <cell r="C1915" t="str">
            <v>1Z.59.1104.1.2.2.00.2</v>
          </cell>
          <cell r="D1915" t="str">
            <v>สุโขทัย</v>
          </cell>
          <cell r="E1915">
            <v>2559</v>
          </cell>
          <cell r="F1915" t="str">
            <v>หมู่ที่ 1,2 ต.ป่าแฝก อ.กงไกรลาศ จ.สุโขทัย</v>
          </cell>
          <cell r="G1915">
            <v>1486000</v>
          </cell>
          <cell r="H1915">
            <v>150</v>
          </cell>
          <cell r="I1915">
            <v>7</v>
          </cell>
          <cell r="J1915">
            <v>143</v>
          </cell>
        </row>
        <row r="1916">
          <cell r="C1916" t="str">
            <v>1Z.59.1053.1.2.2.00.2</v>
          </cell>
          <cell r="D1916" t="str">
            <v>สุโขทัย</v>
          </cell>
          <cell r="E1916">
            <v>2559</v>
          </cell>
          <cell r="F1916" t="str">
            <v>อบต.บ้านหลุม ต.บ้านหลุม อ.เมือง จ.สุโขทัย</v>
          </cell>
          <cell r="G1916">
            <v>11020000</v>
          </cell>
          <cell r="H1916">
            <v>1000</v>
          </cell>
          <cell r="I1916">
            <v>40</v>
          </cell>
          <cell r="J1916">
            <v>960</v>
          </cell>
        </row>
        <row r="1917">
          <cell r="C1917" t="str">
            <v>1Z.60.0028.1.2.2.00.1</v>
          </cell>
          <cell r="D1917" t="str">
            <v>สุโขทัย</v>
          </cell>
          <cell r="E1917">
            <v>2560</v>
          </cell>
          <cell r="F1917" t="str">
            <v>บ้านในดอน หมู่ 10,11 ตำบลบ้านกล้วย อำเภอเมือง จังหวัดสุโขทัย</v>
          </cell>
          <cell r="G1917">
            <v>1791000</v>
          </cell>
          <cell r="H1917">
            <v>85</v>
          </cell>
          <cell r="I1917">
            <v>0</v>
          </cell>
          <cell r="J1917">
            <v>85</v>
          </cell>
        </row>
        <row r="1918">
          <cell r="C1918" t="str">
            <v>1Z.59.1126.1.2.2.00.2</v>
          </cell>
          <cell r="D1918" t="str">
            <v>หนองไผ่</v>
          </cell>
          <cell r="E1918">
            <v>2559</v>
          </cell>
          <cell r="F1918" t="str">
            <v>บริเวณบุญชูพันธ์ไม้ หมู่ 6  ต.ยางงาม ต.ยางงาม อ.หนองไผ่ จ.เพชรบูรณ์</v>
          </cell>
          <cell r="G1918">
            <v>441000</v>
          </cell>
          <cell r="H1918">
            <v>30</v>
          </cell>
          <cell r="I1918">
            <v>12</v>
          </cell>
          <cell r="J1918">
            <v>18</v>
          </cell>
        </row>
        <row r="1919">
          <cell r="C1919" t="str">
            <v>1Z.59.1108.1.2.2.00.2</v>
          </cell>
          <cell r="D1919" t="str">
            <v>หนองไผ่</v>
          </cell>
          <cell r="E1919">
            <v>2559</v>
          </cell>
          <cell r="F1919" t="str">
            <v>บริเวณสำนักงาน TOT หมู่ 6 ต.ยางงาม อ.หนองไผ่ จ.เพชรบูรณ์</v>
          </cell>
          <cell r="G1919">
            <v>450000</v>
          </cell>
          <cell r="H1919">
            <v>50</v>
          </cell>
          <cell r="I1919">
            <v>29</v>
          </cell>
          <cell r="J1919">
            <v>21</v>
          </cell>
        </row>
        <row r="1920">
          <cell r="C1920" t="str">
            <v>1Z.59.0625.1.2.2.00.1</v>
          </cell>
          <cell r="D1920" t="str">
            <v>หนองไผ่</v>
          </cell>
          <cell r="E1920">
            <v>2559</v>
          </cell>
          <cell r="F1920" t="str">
            <v>บ้านคลองปล้น ต.ซับสมอทอด อ.บึงสามพัน จ.เพชรบูรณ์</v>
          </cell>
          <cell r="G1920">
            <v>313500</v>
          </cell>
          <cell r="H1920">
            <v>18</v>
          </cell>
          <cell r="I1920">
            <v>11</v>
          </cell>
          <cell r="J1920">
            <v>7</v>
          </cell>
        </row>
        <row r="1921">
          <cell r="C1921" t="str">
            <v>1Z.59.1098.1.2.2.00.2</v>
          </cell>
          <cell r="D1921" t="str">
            <v>หนองไผ่</v>
          </cell>
          <cell r="E1921">
            <v>2559</v>
          </cell>
          <cell r="F1921" t="str">
            <v xml:space="preserve">บ้านคลองปล้น หมู่ที่ 3 ต.บึงสามพัน อ.บึงสามพัน จ.เพชรบูรณ์ </v>
          </cell>
          <cell r="G1921">
            <v>308000</v>
          </cell>
          <cell r="H1921">
            <v>50</v>
          </cell>
          <cell r="I1921">
            <v>18</v>
          </cell>
          <cell r="J1921">
            <v>32</v>
          </cell>
        </row>
        <row r="1922">
          <cell r="C1922" t="str">
            <v>1Z.59.1048.1.2.2.00.2</v>
          </cell>
          <cell r="D1922" t="str">
            <v>หนองไผ่</v>
          </cell>
          <cell r="E1922">
            <v>2559</v>
          </cell>
          <cell r="F1922" t="str">
            <v>บ้านบ่อรัง ต.ซับสมอทอด อ.บึงสามพัน จ.เพชรบูรณ์</v>
          </cell>
          <cell r="G1922">
            <v>559000</v>
          </cell>
          <cell r="H1922">
            <v>70</v>
          </cell>
          <cell r="I1922">
            <v>15</v>
          </cell>
          <cell r="J1922">
            <v>55</v>
          </cell>
        </row>
        <row r="1923">
          <cell r="C1923" t="str">
            <v>1Z.59.0629.1.2.2.00.1</v>
          </cell>
          <cell r="D1923" t="str">
            <v>หนองไผ่</v>
          </cell>
          <cell r="E1923">
            <v>2559</v>
          </cell>
          <cell r="F1923" t="str">
            <v>ร้านหนุ่ม ไดนาโม บ้านราหุล ต.บึงสามพัน อ.บึงสามพัน จ.เพชรบรูณ์</v>
          </cell>
          <cell r="G1923">
            <v>201500</v>
          </cell>
          <cell r="H1923">
            <v>10</v>
          </cell>
          <cell r="I1923">
            <v>0</v>
          </cell>
          <cell r="J1923">
            <v>10</v>
          </cell>
        </row>
        <row r="1924">
          <cell r="C1924" t="str">
            <v>1Z.59.0628.1.2.2.00.1</v>
          </cell>
          <cell r="D1924" t="str">
            <v>หนองไผ่</v>
          </cell>
          <cell r="E1924">
            <v>2559</v>
          </cell>
          <cell r="F1924" t="str">
            <v>ร้านอาหารป่า ต.ซับสมอทอด อ.บึงสามพัน จ.เพชรบูรณ์</v>
          </cell>
          <cell r="G1924">
            <v>394100</v>
          </cell>
          <cell r="H1924">
            <v>20</v>
          </cell>
          <cell r="I1924">
            <v>8</v>
          </cell>
          <cell r="J1924">
            <v>12</v>
          </cell>
        </row>
        <row r="1925">
          <cell r="C1925" t="str">
            <v>1Z.59.1074.1.2.2.00.2</v>
          </cell>
          <cell r="D1925" t="str">
            <v>หนองไผ่</v>
          </cell>
          <cell r="E1925">
            <v>2559</v>
          </cell>
          <cell r="F1925" t="str">
            <v>โรงเรียนบึงสามพัน ต.ซับสมอทอด อ.บึงสามพัน จ.เพชรบูรณ์</v>
          </cell>
          <cell r="G1925">
            <v>1155000</v>
          </cell>
          <cell r="H1925">
            <v>80</v>
          </cell>
          <cell r="I1925">
            <v>16</v>
          </cell>
          <cell r="J1925">
            <v>64</v>
          </cell>
        </row>
        <row r="1926">
          <cell r="C1926" t="str">
            <v>1Z.59.1080.1.2.2.00.2</v>
          </cell>
          <cell r="D1926" t="str">
            <v>หนองไผ่</v>
          </cell>
          <cell r="E1926">
            <v>2559</v>
          </cell>
          <cell r="F1926" t="str">
            <v>หน้าสำนักขนส่งบึงสามพัน ต.บึงสามพัน อ.บึงสามพัน จ.เพชรบูรณ์</v>
          </cell>
          <cell r="G1926">
            <v>1867000</v>
          </cell>
          <cell r="H1926">
            <v>120</v>
          </cell>
          <cell r="I1926">
            <v>36</v>
          </cell>
          <cell r="J1926">
            <v>84</v>
          </cell>
        </row>
        <row r="1927">
          <cell r="C1927" t="str">
            <v>1Z.61.0092.1.2.2.00.1</v>
          </cell>
          <cell r="D1927" t="str">
            <v>หนองไผ่</v>
          </cell>
          <cell r="E1927">
            <v>2561</v>
          </cell>
          <cell r="F1927" t="str">
            <v>ซ.24/2 ต.ซับสมอทอด อ.บึงสามพัน จ.เพชรบูรณ์</v>
          </cell>
          <cell r="G1927">
            <v>268300</v>
          </cell>
          <cell r="H1927">
            <v>15</v>
          </cell>
          <cell r="I1927">
            <v>0</v>
          </cell>
          <cell r="J1927">
            <v>15</v>
          </cell>
        </row>
        <row r="1928">
          <cell r="C1928" t="str">
            <v>1Z.61.0083.1.2.2.00.1</v>
          </cell>
          <cell r="D1928" t="str">
            <v>หนองไผ่</v>
          </cell>
          <cell r="E1928">
            <v>2561</v>
          </cell>
          <cell r="F1928" t="str">
            <v>ซ.27/2 ต.ซับสมอทอด อ.บึงสามพัน จ.เพชรบูรณ์</v>
          </cell>
          <cell r="G1928">
            <v>135700</v>
          </cell>
          <cell r="H1928">
            <v>8</v>
          </cell>
          <cell r="I1928">
            <v>0</v>
          </cell>
          <cell r="J1928">
            <v>8</v>
          </cell>
        </row>
        <row r="1929">
          <cell r="C1929" t="str">
            <v>1Z.61.0537.1.2.2.00.3</v>
          </cell>
          <cell r="D1929" t="str">
            <v>หนองไผ่</v>
          </cell>
          <cell r="E1929">
            <v>2561</v>
          </cell>
          <cell r="F1929" t="str">
            <v>ซอยจันทิพย์ ต.ซับสมอทอด อ.บึงสามพัน จ.เพชรบูรณ์</v>
          </cell>
          <cell r="G1929">
            <v>199000</v>
          </cell>
          <cell r="H1929">
            <v>20</v>
          </cell>
          <cell r="J1929">
            <v>20</v>
          </cell>
        </row>
        <row r="1930">
          <cell r="C1930" t="str">
            <v>1Z.61.0072.1.2.2.00.1</v>
          </cell>
          <cell r="D1930" t="str">
            <v>หนองไผ่</v>
          </cell>
          <cell r="E1930">
            <v>2561</v>
          </cell>
          <cell r="F1930" t="str">
            <v>บ้านท่าแดง ม.1-ม.3 ต.หนองไผ่ อ.หนองไผ่ จ.เพชรบูรณ์</v>
          </cell>
          <cell r="G1930">
            <v>1122700</v>
          </cell>
          <cell r="H1930">
            <v>70</v>
          </cell>
          <cell r="I1930">
            <v>0</v>
          </cell>
          <cell r="J1930">
            <v>70</v>
          </cell>
        </row>
        <row r="1931">
          <cell r="C1931" t="str">
            <v>1Z.62.0265.1.2.2.00.1</v>
          </cell>
          <cell r="D1931" t="str">
            <v>หนองไผ่</v>
          </cell>
          <cell r="E1931">
            <v>2562</v>
          </cell>
          <cell r="F1931" t="str">
            <v>บ้านคลองลำบัวน้อย ต.บัววัฒนา อ.หนองไผ่ จ.เพชรบูรณ์</v>
          </cell>
          <cell r="G1931">
            <v>561000</v>
          </cell>
          <cell r="H1931">
            <v>26</v>
          </cell>
          <cell r="I1931">
            <v>18</v>
          </cell>
          <cell r="J1931">
            <v>8</v>
          </cell>
        </row>
        <row r="1932">
          <cell r="C1932" t="str">
            <v>1Z.59.0647.1.2.2.00.1</v>
          </cell>
          <cell r="D1932" t="str">
            <v>หล่มสัก</v>
          </cell>
          <cell r="E1932">
            <v>2559</v>
          </cell>
          <cell r="F1932" t="str">
            <v>บ้านขวัญโยน (คุ้มหนองแค) ม.5 ต.สักหลง อ.หล่มสัก จ.เพชรบูรณ์</v>
          </cell>
          <cell r="G1932">
            <v>338100</v>
          </cell>
          <cell r="H1932">
            <v>10</v>
          </cell>
          <cell r="I1932">
            <v>33</v>
          </cell>
          <cell r="J1932">
            <v>-23</v>
          </cell>
          <cell r="K1932" t="str">
            <v>CP</v>
          </cell>
        </row>
        <row r="1933">
          <cell r="C1933" t="str">
            <v>1Z.59.1094.1.2.2.00.2</v>
          </cell>
          <cell r="D1933" t="str">
            <v>หล่มสัก</v>
          </cell>
          <cell r="E1933">
            <v>2559</v>
          </cell>
          <cell r="F1933" t="str">
            <v>บ้านเนิน หมู่ที่ 1,2 ต.บ้านเนิน อ.หล่มเก่า จ.เพชรบูรณ์</v>
          </cell>
          <cell r="G1933">
            <v>1950000</v>
          </cell>
          <cell r="H1933">
            <v>350</v>
          </cell>
          <cell r="I1933">
            <v>65</v>
          </cell>
          <cell r="J1933">
            <v>285</v>
          </cell>
        </row>
        <row r="1934">
          <cell r="C1934" t="str">
            <v>1Z.59.1096.1.2.2.00.2</v>
          </cell>
          <cell r="D1934" t="str">
            <v>หล่มสัก</v>
          </cell>
          <cell r="E1934">
            <v>2559</v>
          </cell>
          <cell r="F1934" t="str">
            <v>บ้านวังบาล หมู่ที่ 7,8,9 ต.วังบาล อ.หล่มเก่า จ.เพชรบูรณ์</v>
          </cell>
          <cell r="G1934">
            <v>1850000</v>
          </cell>
          <cell r="H1934">
            <v>300</v>
          </cell>
          <cell r="I1934">
            <v>50</v>
          </cell>
          <cell r="J1934">
            <v>250</v>
          </cell>
        </row>
        <row r="1935">
          <cell r="C1935" t="str">
            <v>1Z.59.1143.1.2.2.00.2</v>
          </cell>
          <cell r="D1935" t="str">
            <v>หล่มสัก</v>
          </cell>
          <cell r="E1935">
            <v>2559</v>
          </cell>
          <cell r="F1935" t="str">
            <v>บ้านส้มเลาเหนือ หมู่ที่ 3 ต.บ้านโสก อ.หล่มสัก จ.เพชรบูรณ์</v>
          </cell>
          <cell r="G1935">
            <v>1200000</v>
          </cell>
          <cell r="H1935">
            <v>60</v>
          </cell>
          <cell r="I1935">
            <v>46</v>
          </cell>
          <cell r="J1935">
            <v>14</v>
          </cell>
        </row>
        <row r="1936">
          <cell r="C1936" t="str">
            <v>1Z.59.1156.1.2.2.00.2</v>
          </cell>
          <cell r="D1936" t="str">
            <v>หล่มสัก</v>
          </cell>
          <cell r="E1936">
            <v>2559</v>
          </cell>
          <cell r="F1936" t="str">
            <v>บ้านหนองบัวแก้ว หมู่ที่ 1 ต.หล่มเก่า อ.หล่มเก่า จ.เพชรบูรณ์</v>
          </cell>
          <cell r="G1936">
            <v>1350000</v>
          </cell>
          <cell r="H1936">
            <v>50</v>
          </cell>
          <cell r="I1936">
            <v>24</v>
          </cell>
          <cell r="J1936">
            <v>26</v>
          </cell>
        </row>
        <row r="1937">
          <cell r="C1937" t="str">
            <v>1Z.59.1061.1.2.2.00.2</v>
          </cell>
          <cell r="D1937" t="str">
            <v>หล่มสัก</v>
          </cell>
          <cell r="E1937">
            <v>2559</v>
          </cell>
          <cell r="F1937" t="str">
            <v>ม.2-3 ต.ฝายนาแซง อ.หล่มเก่า จ.เพชรบูรณ์</v>
          </cell>
          <cell r="G1937">
            <v>826000</v>
          </cell>
          <cell r="H1937">
            <v>110</v>
          </cell>
          <cell r="I1937">
            <v>79</v>
          </cell>
          <cell r="J1937">
            <v>31</v>
          </cell>
        </row>
        <row r="1938">
          <cell r="C1938" t="str">
            <v>1Z.59.1054.1.2.2.00.2</v>
          </cell>
          <cell r="D1938" t="str">
            <v>หล่มสัก</v>
          </cell>
          <cell r="E1938">
            <v>2559</v>
          </cell>
          <cell r="F1938" t="str">
            <v>ม.2-3 บ้านนาทราย ต.วังบาล อ.หล่มเก่า จ.เพชรบูรณ์</v>
          </cell>
          <cell r="G1938">
            <v>1605000</v>
          </cell>
          <cell r="H1938">
            <v>250</v>
          </cell>
          <cell r="I1938">
            <v>57</v>
          </cell>
          <cell r="J1938">
            <v>193</v>
          </cell>
        </row>
        <row r="1939">
          <cell r="C1939" t="str">
            <v>1Z.59.1068.1.2.2.00.2</v>
          </cell>
          <cell r="D1939" t="str">
            <v>หล่มสัก</v>
          </cell>
          <cell r="E1939">
            <v>2559</v>
          </cell>
          <cell r="F1939" t="str">
            <v>ม.5 บ้านน้ำคลั่ง ต.วังบาล อ.หล่มเก่า จ.เพชรบูรณ์</v>
          </cell>
          <cell r="G1939">
            <v>500000</v>
          </cell>
          <cell r="H1939">
            <v>60</v>
          </cell>
          <cell r="I1939">
            <v>48</v>
          </cell>
          <cell r="J1939">
            <v>12</v>
          </cell>
        </row>
        <row r="1940">
          <cell r="C1940" t="str">
            <v>1Z.59.1060.1.2.2.00.2</v>
          </cell>
          <cell r="D1940" t="str">
            <v>หล่มสัก</v>
          </cell>
          <cell r="E1940">
            <v>2559</v>
          </cell>
          <cell r="F1940" t="str">
            <v>ม.6 ต.บ้านติ้ว อ.หล่มสัก จ.เพชรบูรณ์</v>
          </cell>
          <cell r="G1940">
            <v>800000</v>
          </cell>
          <cell r="H1940">
            <v>110</v>
          </cell>
          <cell r="I1940">
            <v>51</v>
          </cell>
          <cell r="J1940">
            <v>59</v>
          </cell>
        </row>
        <row r="1941">
          <cell r="C1941" t="str">
            <v>1Z.60.0930.1.2.2.00.3</v>
          </cell>
          <cell r="D1941" t="str">
            <v>หล่มสัก</v>
          </cell>
          <cell r="E1941">
            <v>2560</v>
          </cell>
          <cell r="F1941" t="str">
            <v>บ้านเนิน ต.บ้านเนิน อ.หล่มเก่า จ.เพชรบูรณ์</v>
          </cell>
          <cell r="G1941">
            <v>2835000</v>
          </cell>
          <cell r="H1941">
            <v>400</v>
          </cell>
          <cell r="I1941">
            <v>0</v>
          </cell>
          <cell r="J1941">
            <v>400</v>
          </cell>
        </row>
        <row r="1942">
          <cell r="C1942" t="str">
            <v>1Z.60.1022.1.2.2.00.3</v>
          </cell>
          <cell r="D1942" t="str">
            <v>หล่มสัก</v>
          </cell>
          <cell r="E1942">
            <v>2560</v>
          </cell>
          <cell r="F1942" t="str">
            <v>บ้านโสก ม.1,2,5 ต.บ้านโสก อ.หล่มสัก จ.เพชรบูรณ์</v>
          </cell>
          <cell r="G1942">
            <v>2835000</v>
          </cell>
          <cell r="H1942">
            <v>250</v>
          </cell>
          <cell r="I1942">
            <v>7</v>
          </cell>
          <cell r="J1942">
            <v>243</v>
          </cell>
        </row>
        <row r="1943">
          <cell r="C1943" t="str">
            <v>1Z.61.0082.1.2.2.00.1</v>
          </cell>
          <cell r="D1943" t="str">
            <v>หล่มสัก</v>
          </cell>
          <cell r="E1943">
            <v>2561</v>
          </cell>
          <cell r="F1943" t="str">
            <v>ซอยบ้านน้ำก้อแกเครือ  ต.หนองไขว่  อ.หล่มสัก จ.เพชรบูรณ์</v>
          </cell>
          <cell r="G1943">
            <v>2182900</v>
          </cell>
          <cell r="H1943">
            <v>120</v>
          </cell>
          <cell r="I1943">
            <v>1</v>
          </cell>
          <cell r="J1943">
            <v>119</v>
          </cell>
        </row>
        <row r="1944">
          <cell r="C1944" t="str">
            <v>1Z.61.0067.1.2.2.00.1</v>
          </cell>
          <cell r="D1944" t="str">
            <v>หล่มสัก</v>
          </cell>
          <cell r="E1944">
            <v>2561</v>
          </cell>
          <cell r="F1944" t="str">
            <v>ม.3 ต.บ้านหวาย อ.หล่มสัก จ.เพชรบูรณ์</v>
          </cell>
          <cell r="G1944">
            <v>1633500</v>
          </cell>
          <cell r="H1944">
            <v>90</v>
          </cell>
          <cell r="I1944">
            <v>3</v>
          </cell>
          <cell r="J1944">
            <v>87</v>
          </cell>
        </row>
        <row r="1945">
          <cell r="C1945" t="str">
            <v>1Z.61.0068.1.2.2.00.1</v>
          </cell>
          <cell r="D1945" t="str">
            <v>หล่มสัก</v>
          </cell>
          <cell r="E1945">
            <v>2561</v>
          </cell>
          <cell r="F1945" t="str">
            <v>ม.3 บ้านโสก ต.บ้านโสก  อ.หล่มสัก จ.เพชรบูรณ์</v>
          </cell>
          <cell r="G1945">
            <v>544500</v>
          </cell>
          <cell r="H1945">
            <v>30</v>
          </cell>
          <cell r="I1945">
            <v>10</v>
          </cell>
          <cell r="J1945">
            <v>20</v>
          </cell>
        </row>
        <row r="1946">
          <cell r="C1946" t="str">
            <v>1Z.62.0261.1.2.2.00.1</v>
          </cell>
          <cell r="D1946" t="str">
            <v>หล่มสัก</v>
          </cell>
          <cell r="E1946">
            <v>2562</v>
          </cell>
          <cell r="F1946" t="str">
            <v>ม.1 บ้านหนองบัวแก้ว ต.หล่มเก่า อ.หล่มเก่า จ.เพชรบูรณ์</v>
          </cell>
          <cell r="G1946">
            <v>900000</v>
          </cell>
          <cell r="H1946">
            <v>40</v>
          </cell>
          <cell r="I1946">
            <v>1</v>
          </cell>
          <cell r="J1946">
            <v>39</v>
          </cell>
        </row>
        <row r="1947">
          <cell r="C1947" t="str">
            <v>1Z.62.0269.1.2.2.00.1</v>
          </cell>
          <cell r="D1947" t="str">
            <v>หล่มสัก</v>
          </cell>
          <cell r="E1947">
            <v>2562</v>
          </cell>
          <cell r="F1947" t="str">
            <v>ม.5 ต.หล่มเก่า อ.หล่มเก่า จ.เพชรบูรณ์</v>
          </cell>
          <cell r="G1947">
            <v>950000</v>
          </cell>
          <cell r="H1947">
            <v>40</v>
          </cell>
          <cell r="I1947">
            <v>5</v>
          </cell>
          <cell r="J1947">
            <v>35</v>
          </cell>
        </row>
        <row r="1948">
          <cell r="C1948" t="str">
            <v>1Z.59.1125.1.2.2.00.2</v>
          </cell>
          <cell r="D1948" t="str">
            <v>อุตรดิตถ์</v>
          </cell>
          <cell r="E1948">
            <v>2559</v>
          </cell>
          <cell r="F1948" t="str">
            <v>ข้างเทศบาลผาจุก หมู่ที่ 1  ต.ผาจุก  อ.เมือง  จ.อุตรดิตถ์</v>
          </cell>
          <cell r="G1948">
            <v>267000</v>
          </cell>
          <cell r="H1948">
            <v>35</v>
          </cell>
          <cell r="I1948">
            <v>10</v>
          </cell>
          <cell r="J1948">
            <v>25</v>
          </cell>
        </row>
        <row r="1949">
          <cell r="C1949" t="str">
            <v>1Z.59.1130.1.2.2.00.2</v>
          </cell>
          <cell r="D1949" t="str">
            <v>อุตรดิตถ์</v>
          </cell>
          <cell r="E1949">
            <v>2559</v>
          </cell>
          <cell r="F1949" t="str">
            <v>ซอย 3 บ้านวังยาง หมู่ที่ 1  ต.ผาจุก อ.เมือง จ.อุตรดิตถ์</v>
          </cell>
          <cell r="G1949">
            <v>238000</v>
          </cell>
          <cell r="H1949">
            <v>30</v>
          </cell>
          <cell r="I1949">
            <v>17</v>
          </cell>
          <cell r="J1949">
            <v>13</v>
          </cell>
        </row>
        <row r="1950">
          <cell r="C1950" t="str">
            <v>1Z.59.1073.1.2.2.00.2</v>
          </cell>
          <cell r="D1950" t="str">
            <v>อุตรดิตถ์</v>
          </cell>
          <cell r="E1950">
            <v>2559</v>
          </cell>
          <cell r="F1950" t="str">
            <v>บ้านม่อนดินแดง ม.10 ต.ท่าเสา อ.เมือง จ.อุตรดิตถ์</v>
          </cell>
          <cell r="G1950">
            <v>143000</v>
          </cell>
          <cell r="H1950">
            <v>50</v>
          </cell>
          <cell r="I1950">
            <v>26</v>
          </cell>
          <cell r="J1950">
            <v>24</v>
          </cell>
        </row>
        <row r="1951">
          <cell r="C1951" t="str">
            <v>1Z.61.0085.1.2.2.00.1</v>
          </cell>
          <cell r="D1951" t="str">
            <v>อุตรดิตถ์</v>
          </cell>
          <cell r="E1951">
            <v>2561</v>
          </cell>
          <cell r="F1951" t="str">
            <v>หมู่บ้านเปี่ยมสุข ม.6  ต.ท่าเสา อ.เมือง จ.อุตรดิตถ์</v>
          </cell>
          <cell r="G1951">
            <v>289100</v>
          </cell>
          <cell r="H1951">
            <v>30</v>
          </cell>
          <cell r="I1951">
            <v>4</v>
          </cell>
          <cell r="J1951">
            <v>26</v>
          </cell>
        </row>
        <row r="1952">
          <cell r="C1952" t="str">
            <v>1Z.59.1059.1.2.2.00.2</v>
          </cell>
          <cell r="D1952" t="str">
            <v>อุทัยธานี</v>
          </cell>
          <cell r="E1952">
            <v>2559</v>
          </cell>
          <cell r="F1952" t="str">
            <v>ชุมชนวัดทุ่งทอง ต.หนองฉาง อ.หนองฉาง จ.อุทัยธานี</v>
          </cell>
          <cell r="G1952">
            <v>896000</v>
          </cell>
          <cell r="H1952">
            <v>78</v>
          </cell>
          <cell r="I1952">
            <v>20</v>
          </cell>
          <cell r="J1952">
            <v>58</v>
          </cell>
        </row>
        <row r="1953">
          <cell r="C1953" t="str">
            <v>1Z.59.1075.1.2.2.00.2</v>
          </cell>
          <cell r="D1953" t="str">
            <v>อุทัยธานี</v>
          </cell>
          <cell r="E1953">
            <v>2559</v>
          </cell>
          <cell r="F1953" t="str">
            <v>ซอยแจ่มใสรีสอร์ท ต.ท่าโพ อ.หนองขาหย่าง จ.อุทัยธานี</v>
          </cell>
          <cell r="G1953">
            <v>276000</v>
          </cell>
          <cell r="H1953">
            <v>18</v>
          </cell>
          <cell r="I1953">
            <v>22</v>
          </cell>
          <cell r="J1953">
            <v>-4</v>
          </cell>
          <cell r="K1953" t="str">
            <v>CP</v>
          </cell>
        </row>
        <row r="1954">
          <cell r="C1954" t="str">
            <v>1Z.59.1133.1.2.2.00.2</v>
          </cell>
          <cell r="D1954" t="str">
            <v>อุทัยธานี</v>
          </cell>
          <cell r="E1954">
            <v>2559</v>
          </cell>
          <cell r="F1954" t="str">
            <v>ซอยสุขสมบูรณ์ หมู่ที่ 5 ต.หนองฉาง อ.หนองฉาง จ.อุทัยธานี</v>
          </cell>
          <cell r="G1954">
            <v>181000</v>
          </cell>
          <cell r="H1954">
            <v>10</v>
          </cell>
          <cell r="I1954">
            <v>4</v>
          </cell>
          <cell r="J1954">
            <v>6</v>
          </cell>
        </row>
        <row r="1955">
          <cell r="C1955" t="str">
            <v>1Z.59.1139.1.2.2.00.2</v>
          </cell>
          <cell r="D1955" t="str">
            <v>อุทัยธานี</v>
          </cell>
          <cell r="E1955">
            <v>2559</v>
          </cell>
          <cell r="F1955" t="str">
            <v>ทางเข้า รพ.หนองฉาง-คลองเกาะกร่าง หมู่ที่ 5 ต.หนองฉาง อ.หนองฉาง จ.อุทัยธานี</v>
          </cell>
          <cell r="G1955">
            <v>570000</v>
          </cell>
          <cell r="H1955">
            <v>30</v>
          </cell>
          <cell r="I1955">
            <v>23</v>
          </cell>
          <cell r="J1955">
            <v>7</v>
          </cell>
        </row>
        <row r="1956">
          <cell r="C1956" t="str">
            <v>1Z.59.1114.1.2.2.00.2</v>
          </cell>
          <cell r="D1956" t="str">
            <v>อุทัยธานี</v>
          </cell>
          <cell r="E1956">
            <v>2559</v>
          </cell>
          <cell r="F1956" t="str">
            <v>บ้านดงไร่ หมู่ที่ 6 ต.หนองยาง อ.หนองฉาง จ.อุทัยธานี</v>
          </cell>
          <cell r="G1956">
            <v>320000</v>
          </cell>
          <cell r="H1956">
            <v>30</v>
          </cell>
          <cell r="I1956">
            <v>39</v>
          </cell>
          <cell r="J1956">
            <v>-9</v>
          </cell>
          <cell r="K1956" t="str">
            <v>CP</v>
          </cell>
        </row>
        <row r="1957">
          <cell r="C1957" t="str">
            <v>1Z.59.0631.1.2.2.00.1</v>
          </cell>
          <cell r="D1957" t="str">
            <v>อุทัยธานี</v>
          </cell>
          <cell r="E1957">
            <v>2559</v>
          </cell>
          <cell r="F1957" t="str">
            <v>บ้านล่อมเสือโฮก ม.8 ต.หนองยาง อ.หนองฉาง จ.อุทัยธานี</v>
          </cell>
          <cell r="G1957">
            <v>346000</v>
          </cell>
          <cell r="H1957">
            <v>15</v>
          </cell>
          <cell r="I1957">
            <v>21</v>
          </cell>
          <cell r="J1957">
            <v>-6</v>
          </cell>
          <cell r="K1957" t="str">
            <v>CP</v>
          </cell>
        </row>
        <row r="1958">
          <cell r="C1958" t="str">
            <v>1Z.59.0624.1.2.2.00.1</v>
          </cell>
          <cell r="D1958" t="str">
            <v>อุทัยธานี</v>
          </cell>
          <cell r="E1958">
            <v>2559</v>
          </cell>
          <cell r="F1958" t="str">
            <v>แยกท่าโพ-แยกวัดหมกแถว ต.หมกแถว อ.หนองขาหย่าง จ.อุทัยธานี</v>
          </cell>
          <cell r="G1958">
            <v>1109800</v>
          </cell>
          <cell r="H1958">
            <v>62</v>
          </cell>
          <cell r="I1958">
            <v>40</v>
          </cell>
          <cell r="J1958">
            <v>22</v>
          </cell>
        </row>
        <row r="1959">
          <cell r="C1959" t="str">
            <v>1Z.59.1069.1.2.2.00.2</v>
          </cell>
          <cell r="D1959" t="str">
            <v>อุทัยธานี</v>
          </cell>
          <cell r="E1959">
            <v>2559</v>
          </cell>
          <cell r="F1959" t="str">
            <v>แยกวัดหมกแถว-โรงสี ม.2 ต.หมกแถว อ.หนองขาหย่าง จ.อุทัยธานี</v>
          </cell>
          <cell r="G1959">
            <v>644000</v>
          </cell>
          <cell r="H1959">
            <v>48</v>
          </cell>
          <cell r="I1959">
            <v>50</v>
          </cell>
          <cell r="J1959">
            <v>-2</v>
          </cell>
          <cell r="K1959" t="str">
            <v>CP</v>
          </cell>
        </row>
        <row r="1960">
          <cell r="C1960" t="str">
            <v>1Z.59.0632.1.2.2.00.1</v>
          </cell>
          <cell r="D1960" t="str">
            <v>อุทัยธานี</v>
          </cell>
          <cell r="E1960">
            <v>2559</v>
          </cell>
          <cell r="F1960" t="str">
            <v>ลานตาก สกต. (ต.หนองนางนวล)  ถึง ม.4,6,5,7 ต.หนองไผ่ อ.หนองขาหย่าง จ.อุทัยธานี</v>
          </cell>
          <cell r="G1960">
            <v>1215900</v>
          </cell>
          <cell r="H1960">
            <v>52</v>
          </cell>
          <cell r="I1960">
            <v>37</v>
          </cell>
          <cell r="J1960">
            <v>15</v>
          </cell>
        </row>
        <row r="1961">
          <cell r="C1961" t="str">
            <v>1Z.59.0649.1.2.2.00.1</v>
          </cell>
          <cell r="D1961" t="str">
            <v>อุทัยธานี</v>
          </cell>
          <cell r="E1961">
            <v>2559</v>
          </cell>
          <cell r="F1961" t="str">
            <v>ศูนย์เพาะชำกล้าไม้ (ต.หนองนางนวล) ถึง ม.3 ต.หนองไผ่ อ.หนองขาหย่าง จ.อุทัยธานี</v>
          </cell>
          <cell r="G1961">
            <v>854200</v>
          </cell>
          <cell r="H1961">
            <v>20</v>
          </cell>
          <cell r="I1961">
            <v>14</v>
          </cell>
          <cell r="J1961">
            <v>6</v>
          </cell>
        </row>
        <row r="1962">
          <cell r="C1962" t="str">
            <v>1Z.59.1051.1.2.2.00.2</v>
          </cell>
          <cell r="D1962" t="str">
            <v>อุทัยธานี</v>
          </cell>
          <cell r="E1962">
            <v>2559</v>
          </cell>
          <cell r="F1962" t="str">
            <v>หน้าสถานีตำรวจเขาบางแกรก ต.เขาบางแกรก อ.หนองฉาง จ.อุทัยธานี</v>
          </cell>
          <cell r="G1962">
            <v>256000</v>
          </cell>
          <cell r="H1962">
            <v>25</v>
          </cell>
          <cell r="I1962">
            <v>2</v>
          </cell>
          <cell r="J1962">
            <v>23</v>
          </cell>
        </row>
        <row r="1963">
          <cell r="C1963" t="str">
            <v>1Z.59.1106.1.2.2.00.2</v>
          </cell>
          <cell r="D1963" t="str">
            <v>อุทัยธานี</v>
          </cell>
          <cell r="E1963">
            <v>2559</v>
          </cell>
          <cell r="F1963" t="str">
            <v xml:space="preserve">อบต.หนองยายดา หมู่ที่ 6 ต.หนองยายดา อ.ทัพทัน จ.อุทัยธานี </v>
          </cell>
          <cell r="G1963">
            <v>730000</v>
          </cell>
          <cell r="H1963">
            <v>80</v>
          </cell>
          <cell r="I1963">
            <v>67</v>
          </cell>
          <cell r="J1963">
            <v>13</v>
          </cell>
        </row>
        <row r="1964">
          <cell r="C1964" t="str">
            <v>1Z.60.1017.1.2.2.00.3</v>
          </cell>
          <cell r="D1964" t="str">
            <v>อุทัยธานี</v>
          </cell>
          <cell r="E1964">
            <v>2560</v>
          </cell>
          <cell r="F1964" t="str">
            <v>กลุ่มบ้านหนองมะนาว ม.4 ต.ทัพทัน อ.ทัพทัน จ.อุทัยธานี</v>
          </cell>
          <cell r="G1964">
            <v>270000</v>
          </cell>
          <cell r="H1964">
            <v>24</v>
          </cell>
          <cell r="I1964">
            <v>0</v>
          </cell>
          <cell r="J1964">
            <v>24</v>
          </cell>
        </row>
        <row r="1965">
          <cell r="C1965" t="str">
            <v>1Z.61.0097.1.2.2.00.1</v>
          </cell>
          <cell r="D1965" t="str">
            <v>อุทัยธานี</v>
          </cell>
          <cell r="E1965">
            <v>2561</v>
          </cell>
          <cell r="F1965" t="str">
            <v>ทางเข้าบ้านดอนกลอย ถึง แยกเข้าวัดคูเมือง ต.หนองไผ่ อ.หนองขาหย่าง จ.อุทัยธานี</v>
          </cell>
          <cell r="G1965">
            <v>1026600</v>
          </cell>
          <cell r="H1965">
            <v>50</v>
          </cell>
          <cell r="I1965">
            <v>2</v>
          </cell>
          <cell r="J1965">
            <v>48</v>
          </cell>
        </row>
        <row r="1966">
          <cell r="C1966" t="str">
            <v>1Z.61.0069.1.2.2.00.1</v>
          </cell>
          <cell r="D1966" t="str">
            <v>อุทัยธานี</v>
          </cell>
          <cell r="E1966">
            <v>2561</v>
          </cell>
          <cell r="F1966" t="str">
            <v>ม.4 ซอยหลังวัดทุ่งนาใหม่ ถึง ทล.333  ต.เขาบางแกรก อ.หนองฉาง จ.อุทัยธานี</v>
          </cell>
          <cell r="G1966">
            <v>408900</v>
          </cell>
          <cell r="H1966">
            <v>24</v>
          </cell>
          <cell r="I1966">
            <v>5</v>
          </cell>
          <cell r="J1966">
            <v>19</v>
          </cell>
        </row>
        <row r="1967">
          <cell r="C1967" t="str">
            <v>1Z.61.0081.1.2.2.00.1</v>
          </cell>
          <cell r="D1967" t="str">
            <v>อุทัยธานี</v>
          </cell>
          <cell r="E1967">
            <v>2561</v>
          </cell>
          <cell r="F1967" t="str">
            <v>อบต.โคกหม้อ ต.โคกหม้อ อ.ทัพทัน จ.อุทัยธานี</v>
          </cell>
          <cell r="G1967">
            <v>3668900</v>
          </cell>
          <cell r="H1967">
            <v>200</v>
          </cell>
          <cell r="I1967">
            <v>47</v>
          </cell>
          <cell r="J1967">
            <v>153</v>
          </cell>
        </row>
        <row r="1968">
          <cell r="C1968" t="str">
            <v>1Z.62.0272.1.2.2.00.1</v>
          </cell>
          <cell r="D1968" t="str">
            <v>อุทัยธานี</v>
          </cell>
          <cell r="E1968">
            <v>2562</v>
          </cell>
          <cell r="F1968" t="str">
            <v>ค่าวางท่อขยายเขตจำหน่ายน้ำ บ้านหนองโรง หมู่ 1, 2, 3 ตำบลทุ่งนาไทย อำเภอทัพทัน จังวัดอุทัยธานี</v>
          </cell>
          <cell r="G1968">
            <v>2286000</v>
          </cell>
          <cell r="H1968">
            <v>95</v>
          </cell>
          <cell r="I1968">
            <v>0</v>
          </cell>
          <cell r="J1968">
            <v>95</v>
          </cell>
        </row>
        <row r="1969">
          <cell r="C1969" t="str">
            <v>1Z.62.0260.1.2.2.00.1</v>
          </cell>
          <cell r="D1969" t="str">
            <v>อุทัยธานี</v>
          </cell>
          <cell r="E1969">
            <v>2562</v>
          </cell>
          <cell r="F1969" t="str">
            <v>ค่าวางท่อขยายเขตจำหน่ายน้ำ หน่วยบริการตลุกดู่ หมู่ 6 ตำบลเขากวางทอง อำเภอหนองฉาง จังหวัดอุทัยธานี</v>
          </cell>
          <cell r="G1969">
            <v>649000</v>
          </cell>
          <cell r="H1969">
            <v>30</v>
          </cell>
          <cell r="I1969">
            <v>1</v>
          </cell>
          <cell r="J1969">
            <v>29</v>
          </cell>
        </row>
        <row r="1970">
          <cell r="C1970" t="str">
            <v>1Z.62.0273.1.2.2.00.1</v>
          </cell>
          <cell r="D1970" t="str">
            <v>อุทัยธานี</v>
          </cell>
          <cell r="E1970">
            <v>2562</v>
          </cell>
          <cell r="F1970" t="str">
            <v>ค่าวางท่อขยายเขตจำหน่ายน้ำ หมู่ 1 ตำบลหนองขาหย่าง อำเภอหนองขาหย่าง จังหวัดอุทัยธานี</v>
          </cell>
          <cell r="G1970">
            <v>445000</v>
          </cell>
          <cell r="H1970">
            <v>20</v>
          </cell>
          <cell r="I1970">
            <v>40</v>
          </cell>
          <cell r="J1970">
            <v>-20</v>
          </cell>
          <cell r="K1970" t="str">
            <v>CP</v>
          </cell>
        </row>
        <row r="1971">
          <cell r="C1971" t="str">
            <v>1Z.62.0254.1.2.2.00.1</v>
          </cell>
          <cell r="D1971" t="str">
            <v>อุทัยธานี</v>
          </cell>
          <cell r="E1971">
            <v>2562</v>
          </cell>
          <cell r="F1971" t="str">
            <v>ค่าวางท่อขยายเขตจำหน่ายน้ำ หมู่ 1, 2, 3 ตำบลสว่างอารมณ์ อำเภอสว่างอารมณ์ จังหวัดอุทัยธานี</v>
          </cell>
          <cell r="G1971">
            <v>584000</v>
          </cell>
          <cell r="H1971">
            <v>28</v>
          </cell>
          <cell r="I1971">
            <v>0</v>
          </cell>
          <cell r="J1971">
            <v>28</v>
          </cell>
        </row>
        <row r="1972">
          <cell r="C1972" t="str">
            <v>1Z.62.0245.1.2.2.00.1</v>
          </cell>
          <cell r="D1972" t="str">
            <v>อุทัยธานี</v>
          </cell>
          <cell r="E1972">
            <v>2562</v>
          </cell>
          <cell r="F1972" t="str">
            <v>ค่าวางท่อขยายเขตจำหน่ายน้ำ หมู่ 3 ตำบลหนองไผ่ อำเภอหนองขาหย่าง จังหวัดอุทัยธานี</v>
          </cell>
          <cell r="G1972">
            <v>996000</v>
          </cell>
          <cell r="H1972">
            <v>60</v>
          </cell>
          <cell r="I1972">
            <v>33</v>
          </cell>
          <cell r="J1972">
            <v>27</v>
          </cell>
        </row>
        <row r="1973">
          <cell r="C1973" t="str">
            <v>1Z.62.0257.1.2.2.00.1</v>
          </cell>
          <cell r="D1973" t="str">
            <v>อุทัยธานี</v>
          </cell>
          <cell r="E1973">
            <v>2562</v>
          </cell>
          <cell r="F1973" t="str">
            <v>ค่าวางท่อขยายเขตจำหน่ายน้ำ หมู่ 6 บ้านคูเมือง ตำบลดงขวาง อำเภอหนองขาหย่าง จังหวัดอุทัยธานี</v>
          </cell>
          <cell r="G1973">
            <v>356000</v>
          </cell>
          <cell r="H1973">
            <v>18</v>
          </cell>
          <cell r="I1973">
            <v>9</v>
          </cell>
          <cell r="J1973">
            <v>9</v>
          </cell>
        </row>
        <row r="1974">
          <cell r="C1974" t="str">
            <v>1Z.62.0258.1.2.2.00.1</v>
          </cell>
          <cell r="D1974" t="str">
            <v>อุทัยธานี</v>
          </cell>
          <cell r="E1974">
            <v>2562</v>
          </cell>
          <cell r="F1974" t="str">
            <v>ค่าวางท่อขยายเขตจำหน่ายน้ำ อบต.หนองยายดา หมู่ 5 ตำบลหนองยายดา อำเภอทัพทัน จังหวัดอุทัยธานี</v>
          </cell>
          <cell r="G1974">
            <v>800000</v>
          </cell>
          <cell r="H1974">
            <v>40</v>
          </cell>
          <cell r="I1974">
            <v>15</v>
          </cell>
          <cell r="J1974">
            <v>25</v>
          </cell>
        </row>
        <row r="1975">
          <cell r="C1975" t="str">
            <v>1Z.62.0253.1.2.2.00.1</v>
          </cell>
          <cell r="D1975" t="str">
            <v>อุทัยธานี</v>
          </cell>
          <cell r="E1975">
            <v>2562</v>
          </cell>
          <cell r="F1975" t="str">
            <v>ม.4,ม.5,ม.7 ต.หนองฉาง อ.หนองฉาง จ.อุทัยธานี</v>
          </cell>
          <cell r="G1975">
            <v>314000</v>
          </cell>
          <cell r="H1975">
            <v>16</v>
          </cell>
          <cell r="I1975">
            <v>7</v>
          </cell>
          <cell r="J1975">
            <v>9</v>
          </cell>
        </row>
        <row r="1976">
          <cell r="C1976" t="str">
            <v>1Z.62.0255.1.2.2.00.1</v>
          </cell>
          <cell r="D1976" t="str">
            <v>อุทัยธานี</v>
          </cell>
          <cell r="E1976">
            <v>2562</v>
          </cell>
          <cell r="F1976" t="str">
            <v>แยกวัดมงคลรัตนคีรี ถึง หน้า อบต.หนองไผ่ ม. 4  ต.หนองไผ่ อ.หนองขาหย่าง จ.อุทัยธานี</v>
          </cell>
          <cell r="G1976">
            <v>214000</v>
          </cell>
          <cell r="H1976">
            <v>10</v>
          </cell>
          <cell r="I1976">
            <v>1</v>
          </cell>
          <cell r="J1976">
            <v>9</v>
          </cell>
        </row>
      </sheetData>
      <sheetData sheetId="12" refreshError="1"/>
      <sheetData sheetId="13" refreshError="1"/>
      <sheetData sheetId="14" refreshError="1">
        <row r="3">
          <cell r="B3">
            <v>1</v>
          </cell>
          <cell r="C3" t="str">
            <v>R01</v>
          </cell>
          <cell r="D3" t="str">
            <v>C4:L216</v>
          </cell>
          <cell r="E3" t="str">
            <v>'R01'!C4:L216</v>
          </cell>
        </row>
        <row r="4">
          <cell r="B4">
            <v>2</v>
          </cell>
          <cell r="C4" t="str">
            <v>R02</v>
          </cell>
          <cell r="D4" t="str">
            <v>C4:L214</v>
          </cell>
          <cell r="E4" t="str">
            <v>'R02'!C4:L214</v>
          </cell>
        </row>
        <row r="5">
          <cell r="B5">
            <v>3</v>
          </cell>
          <cell r="C5" t="str">
            <v>R03</v>
          </cell>
          <cell r="D5" t="str">
            <v>C4:L228</v>
          </cell>
          <cell r="E5" t="str">
            <v>'R03'!C4:L228</v>
          </cell>
        </row>
        <row r="6">
          <cell r="B6">
            <v>4</v>
          </cell>
          <cell r="C6" t="str">
            <v>R04</v>
          </cell>
          <cell r="D6" t="str">
            <v>C4:L214</v>
          </cell>
          <cell r="E6" t="str">
            <v>'R04'!C4:L214</v>
          </cell>
        </row>
        <row r="7">
          <cell r="B7">
            <v>5</v>
          </cell>
          <cell r="C7" t="str">
            <v>R05</v>
          </cell>
          <cell r="D7" t="str">
            <v>C4:L214</v>
          </cell>
          <cell r="E7" t="str">
            <v>'R05'!C4:L214</v>
          </cell>
        </row>
        <row r="8">
          <cell r="B8">
            <v>6</v>
          </cell>
          <cell r="C8" t="str">
            <v>R06</v>
          </cell>
          <cell r="D8" t="str">
            <v>C4:L214</v>
          </cell>
          <cell r="E8" t="str">
            <v>'R06'!C4:L214</v>
          </cell>
        </row>
        <row r="9">
          <cell r="B9">
            <v>7</v>
          </cell>
          <cell r="C9" t="str">
            <v>R07</v>
          </cell>
          <cell r="D9" t="str">
            <v>C4:L214</v>
          </cell>
          <cell r="E9" t="str">
            <v>'R07'!C4:L214</v>
          </cell>
        </row>
        <row r="10">
          <cell r="B10">
            <v>8</v>
          </cell>
          <cell r="C10" t="str">
            <v>R08</v>
          </cell>
          <cell r="D10" t="str">
            <v>C4:L214</v>
          </cell>
          <cell r="E10" t="str">
            <v>'R08'!C4:L214</v>
          </cell>
        </row>
        <row r="11">
          <cell r="B11">
            <v>9</v>
          </cell>
          <cell r="C11" t="str">
            <v>R09</v>
          </cell>
          <cell r="D11" t="str">
            <v>C4:L324</v>
          </cell>
          <cell r="E11" t="str">
            <v>'R09'!C4:L324</v>
          </cell>
        </row>
        <row r="12">
          <cell r="B12">
            <v>10</v>
          </cell>
          <cell r="C12" t="str">
            <v>R10</v>
          </cell>
          <cell r="D12" t="str">
            <v>C4:L249</v>
          </cell>
          <cell r="E12" t="str">
            <v>'R10'!C4:L249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รายละเอียด"/>
      <sheetName val="ต.ค.60"/>
      <sheetName val="พ.ย.60"/>
      <sheetName val="2 เดือน"/>
      <sheetName val="ธ.ค.60"/>
      <sheetName val="ไตรมาส 1"/>
      <sheetName val="ม.ค.61"/>
      <sheetName val="4 เดือน"/>
      <sheetName val="ก.พ.61"/>
      <sheetName val="5 เดือน"/>
      <sheetName val="มี.ค.61"/>
      <sheetName val="ไตรมาส 2"/>
      <sheetName val="เม.ย.61"/>
      <sheetName val="7 เดือน"/>
      <sheetName val="พ.ค.61"/>
      <sheetName val="8 เดือน"/>
      <sheetName val="มิ.ย.61"/>
      <sheetName val="ไตรมาส 3"/>
      <sheetName val="ก.ค.61"/>
      <sheetName val="10 เดือน"/>
      <sheetName val="ส.ค.61"/>
      <sheetName val="11 เดือน"/>
      <sheetName val="ก.ย.61"/>
      <sheetName val="ไตรมาส 4"/>
    </sheetNames>
    <sheetDataSet>
      <sheetData sheetId="0" refreshError="1">
        <row r="1">
          <cell r="A1" t="str">
            <v>ตุลาคม</v>
          </cell>
          <cell r="B1">
            <v>14</v>
          </cell>
        </row>
        <row r="2">
          <cell r="A2" t="str">
            <v>พฤศจิกายน</v>
          </cell>
          <cell r="B2">
            <v>15</v>
          </cell>
        </row>
        <row r="3">
          <cell r="A3" t="str">
            <v>ธันวาคม</v>
          </cell>
          <cell r="B3">
            <v>16</v>
          </cell>
        </row>
        <row r="4">
          <cell r="A4" t="str">
            <v>มกราคม</v>
          </cell>
          <cell r="B4">
            <v>17</v>
          </cell>
        </row>
        <row r="5">
          <cell r="A5" t="str">
            <v>กุมภาพันธ์</v>
          </cell>
          <cell r="B5">
            <v>18</v>
          </cell>
        </row>
        <row r="6">
          <cell r="A6" t="str">
            <v>มีนาคม</v>
          </cell>
          <cell r="B6">
            <v>19</v>
          </cell>
        </row>
        <row r="7">
          <cell r="A7" t="str">
            <v>เมษายน</v>
          </cell>
          <cell r="B7">
            <v>20</v>
          </cell>
        </row>
        <row r="8">
          <cell r="A8" t="str">
            <v>พฤษภาคม</v>
          </cell>
          <cell r="B8">
            <v>21</v>
          </cell>
        </row>
        <row r="9">
          <cell r="A9" t="str">
            <v>มิถุนายน</v>
          </cell>
          <cell r="B9">
            <v>22</v>
          </cell>
        </row>
        <row r="10">
          <cell r="A10" t="str">
            <v>กรกฎาคม</v>
          </cell>
          <cell r="B10">
            <v>23</v>
          </cell>
        </row>
        <row r="11">
          <cell r="A11" t="str">
            <v>สิงหาคม</v>
          </cell>
          <cell r="B11">
            <v>24</v>
          </cell>
        </row>
        <row r="12">
          <cell r="A12" t="str">
            <v>กันยายน</v>
          </cell>
          <cell r="B12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ะเบียนท่อ 56"/>
      <sheetName val="รายละเอียดท่อ 56"/>
      <sheetName val="Sheet1"/>
      <sheetName val="ทะเบียนท่อปี55-รับโอน "/>
      <sheetName val="รายละเอียดท่อ-รับโอน55"/>
      <sheetName val="ปันส่วนมูลค่าท่อ 55"/>
      <sheetName val="ทะเบียนที่ดิน55"/>
      <sheetName val="ทะเบียนครุภัณฑ์,สิ่งก่อสร้า 55"/>
      <sheetName val="บันทึกของเกินจากการตรวจนับ"/>
      <sheetName val="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Disclaimer"/>
      <sheetName val="Results"/>
      <sheetName val="PUB Form F"/>
      <sheetName val="PUB Form G"/>
      <sheetName val="PUB Form H"/>
      <sheetName val="Fin Stat"/>
      <sheetName val="Fin Plan"/>
      <sheetName val="Tariff"/>
      <sheetName val="Tariff Alt"/>
      <sheetName val="Electricity"/>
      <sheetName val="Valuation"/>
      <sheetName val="Grap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ต้นแบบ"/>
      <sheetName val="sap"/>
      <sheetName val="ค่าไฟ"/>
      <sheetName val="สรุป"/>
      <sheetName val="pp"/>
      <sheetName val="ba"/>
      <sheetName val="งบทดลอง"/>
      <sheetName val="งบดุล"/>
      <sheetName val="งบกำไรขาดทุน"/>
      <sheetName val="compare3m"/>
      <sheetName val="อื่นๆ"/>
      <sheetName val="9 ตอน"/>
      <sheetName val="CF"/>
      <sheetName val="ตอนที่3"/>
      <sheetName val="3"/>
      <sheetName val="อัตรากำลัง53"/>
      <sheetName val="ปริมาณน้ำ53"/>
      <sheetName val="คชจประเภททุน"/>
      <sheetName val="กบส."/>
      <sheetName val="ตอนที่ 1"/>
      <sheetName val="ตอนที่ 2"/>
      <sheetName val="ตอนที่ 3"/>
      <sheetName val="compare3mสตง"/>
      <sheetName val="คลัง8ตอน"/>
      <sheetName val="ข้อมูลน้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เดือน 51"/>
      <sheetName val="โบนัส52"/>
      <sheetName val="เงินนำส่งรัฐเต็มปี"/>
      <sheetName val="Sheet1"/>
      <sheetName val="โบนัส54"/>
      <sheetName val="เงินนำส่งรัฐเต็มปี54"/>
      <sheetName val="จิราวรรณ54"/>
      <sheetName val="เงินนำส่งรัฐครึ่งปี54"/>
      <sheetName val="1-2 พันล้าน(เพิ่ม 25%)"/>
      <sheetName val="โบนัส53"/>
      <sheetName val="เงินเดือน53"/>
      <sheetName val="เงินนำส่งรัฐครึ่งปี"/>
      <sheetName val="เงินนำส่งรัฐเต็มปี53"/>
      <sheetName val="ภัทราวรรณ"/>
      <sheetName val="โบนัส55-ไม่หักด้อยค่า"/>
      <sheetName val="โบนัส55-หักด้อยค่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">
          <cell r="H18">
            <v>521890000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54"/>
      <sheetName val="Form-NoteY55"/>
      <sheetName val="YQ1-55"/>
      <sheetName val="YQ2-55"/>
      <sheetName val="YQ3-55"/>
      <sheetName val="Y55"/>
      <sheetName val="NoteY56"/>
      <sheetName val="YQ1-56"/>
      <sheetName val="YQ2-56"/>
      <sheetName val="YQ3-56"/>
      <sheetName val="Y56"/>
      <sheetName val="Sheet1"/>
      <sheetName val="ตารางการคำนวณ-ราชบุรี "/>
      <sheetName val="ตารางการคำนวณ-สมุทรสงคราม "/>
      <sheetName val="ตารางการคำนวณ-ระยอง"/>
      <sheetName val="ตารางการคำนวณ-รังสิต(สัญญาหลัก)"/>
      <sheetName val="ตารางการคำนวณ-รังสิต(เพิ่มเติม)"/>
      <sheetName val="ตารางการคำนวณ-ปทุม "/>
      <sheetName val="ตารางคำนวณ-สมุทรสาคร (หลัก)"/>
      <sheetName val="ตารางคำนวณ-สมุทรสาคาร(เพิ่ม)"/>
      <sheetName val="ตารางคำนวณ-อ้อมน้อย(หลัก)"/>
      <sheetName val="ตารางคำนวน-อ้อมน้อย(เพิ่ม)"/>
      <sheetName val="ตารางคำนวณ-สามพาน(หลัก)"/>
      <sheetName val="ตารางคำนวณ-สามพราน(เพิ่ม)"/>
      <sheetName val="ตารางการคำนวณ-นครสวรรค์ "/>
      <sheetName val="ตารางการคำนวณ-ฉะเชิงเทรา"/>
      <sheetName val="ตารางการคำนวณ-บางประกง"/>
      <sheetName val="ตารางคำนวณ-ภูเก็ต(ผิวดิน)"/>
      <sheetName val="ตารางการคำนวณ-ภูเก็ต(RO)"/>
      <sheetName val="ตารางการคำนวณ- สมุ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ssumptions"/>
      <sheetName val="Clean after appendV5 (2)"/>
      <sheetName val="Summary Ctr"/>
      <sheetName val="Summary Amt"/>
      <sheetName val="Scoping"/>
      <sheetName val="Recon prepaid"/>
      <sheetName val="งบดุล"/>
      <sheetName val="IBR"/>
      <sheetName val="อายุคงเหลือของสินทรัพย์"/>
      <sheetName val="Prepaid and accrued"/>
      <sheetName val="แยกค่าเช่าจากน้ำประปา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ใช่</v>
          </cell>
          <cell r="B3" t="str">
            <v>ค่าเช่าคงที่ เท่ากันทุกงวด ตลอดอายุสัญญา</v>
          </cell>
          <cell r="C3" t="str">
            <v>รายเดือน</v>
          </cell>
          <cell r="D3" t="str">
            <v>ต้นงวด</v>
          </cell>
        </row>
        <row r="4">
          <cell r="A4" t="str">
            <v>ไม่ใช่</v>
          </cell>
          <cell r="B4" t="str">
            <v>ค่าเช่าคงที่ ชำระครั้งเดียวตลอดอายุสัญญา</v>
          </cell>
          <cell r="C4" t="str">
            <v>รายไตรมาส</v>
          </cell>
          <cell r="D4" t="str">
            <v>สิ้นงวด</v>
          </cell>
        </row>
        <row r="5">
          <cell r="B5" t="str">
            <v>ค่าเช่าคงที่ ไม่เท่ากันทุกงวด ตลอดอายุสัญญา</v>
          </cell>
          <cell r="C5" t="str">
            <v>รายครึ่งปี</v>
          </cell>
          <cell r="D5" t="str">
            <v>ระบุเฉพาะ</v>
          </cell>
        </row>
        <row r="6">
          <cell r="B6" t="str">
            <v>ค่าเช่าผันแปรตามหน่วยการใช้ ไม่มีจำนวนค่าเช่าขั้นต่ำ</v>
          </cell>
          <cell r="C6" t="str">
            <v>รายปี</v>
          </cell>
        </row>
        <row r="7">
          <cell r="B7" t="str">
            <v>ค่าเช่าผันแปรตามหน่วยการใช้ มีจำนวนค่าเช่าขั้นต่ำ</v>
          </cell>
        </row>
        <row r="8">
          <cell r="B8" t="str">
            <v>ค่าเช่าผันแปรตามดัชนีอ้างอิง ไม่มีจำนวนค่าเช่าขั้นต่ำ</v>
          </cell>
        </row>
        <row r="9">
          <cell r="B9" t="str">
            <v>ค่าเช่าผันแปรตามดัชนีอ้างอิง มีจำนวนค่าเช่าขั้นต่ำ</v>
          </cell>
        </row>
        <row r="10">
          <cell r="B10" t="str">
            <v>อื่นๆ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isConditions"/>
      <sheetName val="ActionOP5Clone"/>
      <sheetName val="ActionOP5"/>
      <sheetName val="TrisCriteria1"/>
      <sheetName val="TrisCriteria2"/>
      <sheetName val="TrisCriteria3"/>
      <sheetName val="TrisCriteria4"/>
      <sheetName val="TrisCriteria5"/>
      <sheetName val="TrisCriteria6"/>
      <sheetName val="TrisCriteria7"/>
      <sheetName val="TrisCriteria8"/>
      <sheetName val="GradeTable1"/>
      <sheetName val="GradeGen1"/>
      <sheetName val="GradeTable2"/>
      <sheetName val="GradeGen2"/>
      <sheetName val="GradeTable3"/>
      <sheetName val="GradeGen3"/>
      <sheetName val="GradeTable4"/>
      <sheetName val="GradeGen4"/>
      <sheetName val="GradeTable5"/>
      <sheetName val="GradeGen5"/>
      <sheetName val="GradeTable6"/>
      <sheetName val="GradeGen6"/>
      <sheetName val="GradeTable7"/>
      <sheetName val="GradeGen7"/>
      <sheetName val="GradeTable8"/>
      <sheetName val="GradeGen8"/>
      <sheetName val="MeterPrototype"/>
      <sheetName val="SimulationTemplate"/>
      <sheetName val="สุราษฎร์"/>
      <sheetName val="กาญจนดิษฐ์"/>
      <sheetName val="เกาะสมุย"/>
      <sheetName val="บ้านนาสาร"/>
      <sheetName val="Operation5"/>
      <sheetName val="ActionOP5a"/>
      <sheetName val="ActionProfile"/>
      <sheetName val="ActionProfile_3"/>
      <sheetName val="ActionProfile_Pivot"/>
      <sheetName val="ActionProfile_Pivot_Acc"/>
      <sheetName val="Gr_Acc"/>
      <sheetName val="Correlation"/>
      <sheetName val="Correlation_Count"/>
      <sheetName val="MeterBU050000"/>
      <sheetName val="BU0504"/>
      <sheetName val="MeterBU050400"/>
      <sheetName val="MeterBU050401"/>
      <sheetName val="MeterBU050402"/>
      <sheetName val="MeterBU050403"/>
      <sheetName val="MeterBU050404"/>
      <sheetName val="MeterBU050405"/>
      <sheetName val="MeterBU050406"/>
      <sheetName val="MeterBU050407"/>
      <sheetName val="MeterBU050408"/>
      <sheetName val="MeterBU050409"/>
      <sheetName val="MeterBU050410"/>
      <sheetName val="MeterBU050411"/>
      <sheetName val="MeterBU050412"/>
      <sheetName val="MeterBU050413"/>
      <sheetName val="MeterBU050414"/>
      <sheetName val="MeterBU050415"/>
      <sheetName val="MeterBU050416"/>
      <sheetName val="MeterBU050417"/>
      <sheetName val="MeterBU050418"/>
      <sheetName val="MeterBU050419"/>
      <sheetName val="MeterBU050420"/>
      <sheetName val="MeterBU050421"/>
      <sheetName val="MeterBU050422"/>
      <sheetName val="MeterBU0505"/>
      <sheetName val="MeterBU050500"/>
      <sheetName val="MeterBU050501"/>
      <sheetName val="MeterBU050502"/>
      <sheetName val="MeterBU050503"/>
      <sheetName val="MeterBU050504"/>
      <sheetName val="MeterBU050505"/>
      <sheetName val="MeterBU050506"/>
      <sheetName val="MeterBU050507"/>
      <sheetName val="MeterBU050508"/>
      <sheetName val="MeterBU050509"/>
      <sheetName val="MeterBU050510"/>
      <sheetName val="MeterBU050511"/>
      <sheetName val="MeterBU050512"/>
      <sheetName val="MeterBU050513"/>
      <sheetName val="MeterBU050514"/>
      <sheetName val="MeterBU050515"/>
      <sheetName val="MeterBU050516"/>
      <sheetName val="MeterBU050517"/>
      <sheetName val="MeterBU050518"/>
      <sheetName val="MeterBU0505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9">
          <cell r="D9">
            <v>4799.6302537867386</v>
          </cell>
        </row>
        <row r="35">
          <cell r="B35" t="str">
            <v>สำนักงานประปาเขต 5 สงขลา</v>
          </cell>
        </row>
        <row r="36">
          <cell r="B36" t="str">
            <v>ป.สงขลา</v>
          </cell>
        </row>
        <row r="37">
          <cell r="B37" t="str">
            <v>ป.หาดใหญ่</v>
          </cell>
        </row>
        <row r="38">
          <cell r="B38" t="str">
            <v>ป.สะเดา</v>
          </cell>
        </row>
        <row r="39">
          <cell r="B39" t="str">
            <v>ป.นาทวี</v>
          </cell>
        </row>
        <row r="40">
          <cell r="B40" t="str">
            <v>ป.ระโนด</v>
          </cell>
        </row>
        <row r="41">
          <cell r="B41" t="str">
            <v>ป.พัทลุง</v>
          </cell>
        </row>
        <row r="42">
          <cell r="B42" t="str">
            <v>ป.เขาชัยสน</v>
          </cell>
        </row>
        <row r="43">
          <cell r="B43" t="str">
            <v>ป.ตรัง</v>
          </cell>
        </row>
        <row r="44">
          <cell r="B44" t="str">
            <v>ป.ห้วยยอด</v>
          </cell>
        </row>
        <row r="45">
          <cell r="B45" t="str">
            <v>ป.ย่านตาขาว</v>
          </cell>
        </row>
        <row r="46">
          <cell r="B46" t="str">
            <v>ป.สตูล</v>
          </cell>
        </row>
        <row r="47">
          <cell r="B47" t="str">
            <v>ป.ยะหา</v>
          </cell>
        </row>
        <row r="48">
          <cell r="B48" t="str">
            <v>ป.เบตง</v>
          </cell>
        </row>
        <row r="49">
          <cell r="B49" t="str">
            <v>ป.สายบุรี</v>
          </cell>
        </row>
        <row r="50">
          <cell r="B50" t="str">
            <v>ป.นราธิวาส</v>
          </cell>
        </row>
        <row r="51">
          <cell r="B51" t="str">
            <v>ป.รือเสาะ</v>
          </cell>
        </row>
        <row r="52">
          <cell r="B52" t="str">
            <v>ป.สุไหงโก-ลก</v>
          </cell>
        </row>
        <row r="53">
          <cell r="B53" t="str">
            <v>ป.ละงู</v>
          </cell>
        </row>
        <row r="54">
          <cell r="B54" t="str">
            <v>ป.กันตัง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ะดาษทำการ"/>
      <sheetName val="ศูนย์ต้นทุน"/>
      <sheetName val="sheet3"/>
    </sheetNames>
    <sheetDataSet>
      <sheetData sheetId="0" refreshError="1"/>
      <sheetData sheetId="1" refreshError="1"/>
      <sheetData sheetId="2" refreshError="1">
        <row r="1">
          <cell r="A1" t="str">
            <v>โครงการ : ก่อสร้างปรับปรุงขยายการประปา</v>
          </cell>
        </row>
        <row r="2">
          <cell r="A2" t="str">
            <v>โครงการ : ก่อสร้างปรับปรุงประปาและอาคาร</v>
          </cell>
        </row>
        <row r="3">
          <cell r="A3" t="str">
            <v>โครงการ : ก่อสร้างปรับปรุงประปาชนบท</v>
          </cell>
        </row>
        <row r="4">
          <cell r="A4" t="str">
            <v>โครงการ : ก่อสร้างปรับปรุงประปารับโอน</v>
          </cell>
        </row>
        <row r="5">
          <cell r="A5" t="str">
            <v>โครงการ : ควบคุมน้ำสูญเสีย</v>
          </cell>
        </row>
        <row r="6">
          <cell r="A6" t="str">
            <v>โครงการ : ปรับปรุงเส้นท่อ</v>
          </cell>
        </row>
        <row r="7">
          <cell r="A7" t="str">
            <v>โครงการ : ลดน้ำสูญเสีย(เอกชนร่วมลงทุน)</v>
          </cell>
        </row>
        <row r="8">
          <cell r="A8" t="str">
            <v>โครงการ : สำรองกรณีจำเป็นเร่งด่วน</v>
          </cell>
        </row>
        <row r="9">
          <cell r="A9" t="str">
            <v>โครงการ : สำรองกรณีจำเป็นเร่งด่วน(ภัยแล้ง)</v>
          </cell>
        </row>
        <row r="10">
          <cell r="A10" t="str">
            <v>โครงการ : ติดตั้งไฟฟ้าประปาบ้านพัก</v>
          </cell>
        </row>
        <row r="11">
          <cell r="A11" t="str">
            <v>โครงการ : ก่อสร้างปรับปรุงพัฒนาแหล่งน้ำ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1"/>
      <sheetName val="R1-status"/>
      <sheetName val="R2"/>
      <sheetName val="R2-status"/>
      <sheetName val="R3"/>
      <sheetName val="R3-status"/>
      <sheetName val="R4"/>
      <sheetName val="R4-status"/>
      <sheetName val="R5"/>
      <sheetName val="R5-status"/>
      <sheetName val="R6"/>
      <sheetName val="R6-status"/>
      <sheetName val="R7"/>
      <sheetName val="R7-status"/>
      <sheetName val="R8"/>
      <sheetName val="R8-status"/>
      <sheetName val="R9"/>
      <sheetName val="R9-status"/>
      <sheetName val="R10"/>
      <sheetName val="R10-status"/>
      <sheetName val="100up-61"/>
      <sheetName val="เบิกจ่าย"/>
      <sheetName val="เบิกจ่าย (งวด)"/>
      <sheetName val="สรุปDetail (Q1-58)"/>
      <sheetName val="maindata"/>
      <sheetName val="Fixp"/>
      <sheetName val="สรุปข้อมูลโครงการ"/>
      <sheetName val="Tlate"/>
      <sheetName val="Rpt-late"/>
      <sheetName val="CLate"/>
      <sheetName val="P-โครงการรวม"/>
      <sheetName val="ยังไม่ทำสัญญาผูกพัน"/>
      <sheetName val="P-ยังไม่ทำสัญญา"/>
      <sheetName val="Tracking"/>
      <sheetName val="สูตร match"/>
      <sheetName val="datap"/>
      <sheetName val="แล้วเสร็จ"/>
      <sheetName val="Tracking-Project2558"/>
      <sheetName val="สรุปรายกิจกรรม - ความเสี่ยง"/>
      <sheetName val="สรุปโครงการระหว่างก่อสร้าง(ช้า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รหัส Sap</v>
          </cell>
        </row>
        <row r="5">
          <cell r="A5" t="str">
            <v>1Z.56.1839.2.1.0.00.2</v>
          </cell>
          <cell r="B5">
            <v>2556</v>
          </cell>
          <cell r="C5" t="str">
            <v>งบลงทุนจัดทำแผนระยะยาว</v>
          </cell>
          <cell r="D5" t="str">
            <v>กปภ.สาขาปทุมธานี ปรับปรุงเพิ่มกำลังการผลิต จาก 2,000 ลบ.ม./ชม. เป็น 4,000 ลบ.ม./ชม. พร้อมวางท่อส่งน้ำดิบและท่อจ่าย สถานีผลิตน้ำวัดชัยสิทธาวาส</v>
          </cell>
          <cell r="E5">
            <v>100</v>
          </cell>
          <cell r="F5">
            <v>70.459999999999994</v>
          </cell>
          <cell r="G5" t="str">
            <v>กรมชลประทานระงับการก่อสร้างเสาคอนกรีตเสริมเหล็กรับท่อและขณะนี้รออนุญาตจากกรมชลประทาน</v>
          </cell>
          <cell r="H5" t="str">
            <v>ประสานงานกับกรมชลประทาน</v>
          </cell>
          <cell r="I5">
            <v>0</v>
          </cell>
          <cell r="J5">
            <v>100</v>
          </cell>
          <cell r="K5">
            <v>71.53</v>
          </cell>
          <cell r="L5" t="str">
            <v xml:space="preserve"> - กปภ.เพิ่มเติมงานเสาเข็มรับบ่อประตูน้ำใสภายในโรงกรอง อยู่ระหว่างการตกลงราคากับผู้รับจ้าง</v>
          </cell>
          <cell r="M5">
            <v>0</v>
          </cell>
          <cell r="N5">
            <v>0</v>
          </cell>
          <cell r="O5">
            <v>100</v>
          </cell>
          <cell r="P5">
            <v>72.11</v>
          </cell>
          <cell r="Q5" t="str">
            <v xml:space="preserve"> - กปภ.เพิ่มเติมงานเสาเข็มรับบ่อประตูน้ำใสภายในโรงกรอง อยู่ระหว่างตกลงราคากับผู้รับจ้าง - ระบบสูบน้ำดิบอัตโนมัติเดิม ไม่สามารถใช้งานได้ กปภ.แก้ไขเปลี่ยนแปลงระบบ scada  - งานคันดินถมไม่สามารถดำเนินการตามแบบกำหนดได้ อยู่ระหว่างดำเนินการสำรวจออกแบบ - การขออนุมัติแก้ไขเปลี่ยนแปลง ขยายเวลาก่อสร้างและเพิ่มวงเงินค่าก่อสร้างอยู่ระหว่างรอรวบรวมเอกสารขออนุมัติ</v>
          </cell>
          <cell r="R5">
            <v>0</v>
          </cell>
          <cell r="S5">
            <v>0</v>
          </cell>
          <cell r="T5">
            <v>100</v>
          </cell>
          <cell r="U5">
            <v>74.400000000000006</v>
          </cell>
          <cell r="V5" t="str">
            <v xml:space="preserve"> - กปภ.ขอแก้ไขงานเสาเข็มรับบ่อภายในโรงกรอง </v>
          </cell>
          <cell r="W5">
            <v>0</v>
          </cell>
          <cell r="X5" t="str">
            <v xml:space="preserve"> - อยู่ระหว่างตกลงราคากับผู้รับจ้าง</v>
          </cell>
          <cell r="Y5">
            <v>100</v>
          </cell>
          <cell r="Z5">
            <v>74.53</v>
          </cell>
          <cell r="AA5" t="str">
            <v xml:space="preserve"> - กปภ.เพิ่มเติมงานเสาเข็มรับบ่อประตูน้ำใสภายในโรงกรอง อยู่ระหว่างตกลงราคากับผู้รับจ้าง - ระบบสูบน้ำดิบอัตโนมัติเดิม ไม่สมารถใช้งานได้ กปภ.แก้ไขเปลี่ยนแปลงเป็นระบบ SCADA - กปภ.แก้ไขงานดินถมที่ไม่สามารถดำเนินการตามแบบกำหนดได้ อยู่ระหว่างตกลงราคากับผู้รับจ้าง - การขออนุมัติแก้ไขเปลี่ยนแปลง ขยายเวลาก่อสร้างและเพิ่มวงเงินค่าก่อสร้าง อยู่ระหว่างรอรวบรวมเอกสารขออนุมัติ</v>
          </cell>
          <cell r="AB5">
            <v>0</v>
          </cell>
          <cell r="AC5" t="str">
            <v xml:space="preserve"> - อยู่ระหว่างตกลงราคากับผู้รับจ้าง</v>
          </cell>
          <cell r="AD5">
            <v>100</v>
          </cell>
          <cell r="AE5">
            <v>74.97</v>
          </cell>
          <cell r="AF5" t="str">
            <v xml:space="preserve"> - กปภ.เพิ่มเติมงานเสาเข็มรับบ่อประตูน้ำใสภายในโรงกรอง อยู่ระหว่างตกลงราคากับผู้รับจ้าง - ระบบสูบน้ำดิบอัตโนมัติเดิม ไม่สมารถใช้งานได้ กปภ.แก้ไขเปลี่ยนแปลงเป็นระบบ SCADA - กปภ.แก้ไขงานถมดินที่ไม่สามารถดำเนินการตามแบบที่กำหนดได้ อยู่ระหว่างตกลงราคากับผู้รับจ้าง - การขออนุมัติแก้ไขเปลี่ยนแปลง ขยายเวลาก่อสร้างและเพิ่มวงเงินค่าก่อสร้าง อยู่ระหว่างรอรวบรวมเอกสารขออนุมัติ</v>
          </cell>
          <cell r="AG5">
            <v>0</v>
          </cell>
          <cell r="AH5" t="str">
            <v xml:space="preserve"> - อยู่ระหว่างตกลงราคากับผู้รับจ้าง</v>
          </cell>
          <cell r="AI5">
            <v>100</v>
          </cell>
          <cell r="AJ5">
            <v>76.47</v>
          </cell>
          <cell r="AK5" t="str">
            <v xml:space="preserve"> - กปภ.เพิ่มเติมงานเสาเข็มรับบ่อประตูน้ำใสภายในโรงกรอง อยู่ระหว่างตกลงราคากับผู้รับจ้าง</v>
          </cell>
          <cell r="AL5" t="str">
            <v>มติคณะกรรมการตรวจการจ้าง ครั้งที่ 10 มีติดังนี้ - ระบบสูบน้ำดิบอัตโนมัติเดิมไม่สามารถใช้งานได้ มติให้ยกเลิกระบบควบคุมระยะไกลและให้ดำเนินการตามแบบเดิม - งานดินถมที่ไม่สามารถดำเนินการได้ มติให้ยกเลิกงานดันดินถมบริเวณด้านฝาถังตกตะกอนเดิม โดยให้ดำเนินการก่อสร้างรางระบายน้ำสำเร็จรูปตัวยู</v>
          </cell>
          <cell r="AM5">
            <v>0</v>
          </cell>
          <cell r="AN5">
            <v>100</v>
          </cell>
          <cell r="AO5">
            <v>79.709999999999994</v>
          </cell>
          <cell r="AP5" t="str">
            <v xml:space="preserve"> - กปภ.เพิ่มเติมงานเสาเข็มรับบ่อประตูน้ำใสภายในโรงกรอง อยู่ระหว่างตกลงราคากับผู้รับจ้าง</v>
          </cell>
          <cell r="AQ5" t="str">
            <v>มติคณะกรรมการตรวจการจ้าง ครั้งที่ 10 มีติดังนี้ - ระบบสูบน้ำดิบอัตโนมัติเดิมไม่สามารถใช้งานได้ มติให้ยกเลิกระบบควบคุมระยะไกลและให้ดำเนินการตามแบบเดิม - งานดินถมที่ไม่สามารถดำเนินการได้ มติให้ยกเลิกงานดันดินถมบริเวณด้านฝาถังตกตะกอนเดิม โดยให้ดำเนินการก่อสร้างรางระบายน้ำสำเร็จรูปตัวยู - การขออนุมัติแก้ไขเปลี่ยนแปลง ขยายเวลาก่อสร้างและเพิ่มวงเงินค่าก่อสร้าง อยู่ระหว่างรอรวบรวมเอกสารขออนุมัติ</v>
          </cell>
          <cell r="AR5">
            <v>0</v>
          </cell>
          <cell r="AS5">
            <v>81.25</v>
          </cell>
          <cell r="AT5">
            <v>81.25</v>
          </cell>
          <cell r="AU5" t="str">
            <v xml:space="preserve"> - คณะกรรมการมีมติให้ยกเลิกงานดันดินถม โดยรอบสถานีฯ เนื่องจากสภาพพื้นที่ ไม่สามารถก่อสร้างได้ </v>
          </cell>
          <cell r="AV5" t="str">
            <v xml:space="preserve"> - อยู่ระหว่างเสนอผู้ออกแบบ (ฝวศ.) พิจารณา</v>
          </cell>
          <cell r="AW5" t="str">
            <v xml:space="preserve"> - ปรับแผนงานก่อสร้าง เนื่องจากได้รับอนุมัติขยายเวลา 180 วัน นับถัดจากวันที่ กปภ. แจ้งผู้รับจ้างดำเนินการ</v>
          </cell>
          <cell r="AX5">
            <v>84.99</v>
          </cell>
          <cell r="AY5">
            <v>87.2</v>
          </cell>
          <cell r="AZ5" t="str">
            <v xml:space="preserve"> - คณะกรรมการมีมติให้ยกเลิกงานดันดินถม โดยรอบสถานีฯ เนื่องจากสภาพพื้นที่ ไม่สามารถก่อสร้างได้ </v>
          </cell>
          <cell r="BA5" t="str">
            <v xml:space="preserve"> - อยู่ระหว่างเสนอผู้ออกแบบ (ฝวศ.) พิจารณา</v>
          </cell>
          <cell r="BB5">
            <v>0</v>
          </cell>
          <cell r="BC5">
            <v>88.38</v>
          </cell>
          <cell r="BD5">
            <v>89.4</v>
          </cell>
          <cell r="BE5" t="str">
            <v xml:space="preserve"> - คณะกรรมการมีมติให้ยกเลิกงานดันดินถม โดยรอบสถานีฯ เนื่องจากสภาพพื้นที่ ไม่สามารถก่อสร้างได้ </v>
          </cell>
          <cell r="BF5" t="str">
            <v xml:space="preserve"> - อยู่ระหว่างเสนอผู้ออกแบบ (ฝวศ.) พิจารณา</v>
          </cell>
          <cell r="BG5">
            <v>0</v>
          </cell>
          <cell r="BH5">
            <v>91.5</v>
          </cell>
          <cell r="BI5">
            <v>91.72</v>
          </cell>
          <cell r="BJ5" t="str">
            <v xml:space="preserve"> - คณะกรรมการมีมติให้ยกเลิกงานดันดินถม โดยรอบสถานีผลิตน้ำวัดชัยสิทธาวาส เนื่องจากสภาพพื้นที่ ไม่สามารถก่อสร้างได้ ผู้ออกแบบ (ฝวศ.) พิจารณาเห็นควรยกเลิกโดยมีค่างานลดลง </v>
          </cell>
          <cell r="BK5" t="str">
            <v xml:space="preserve"> - อยู่ระหว่างผู้ออกแบบ (ฝวศ.) พิจารณา</v>
          </cell>
          <cell r="BL5">
            <v>0</v>
          </cell>
          <cell r="BM5">
            <v>94.73</v>
          </cell>
          <cell r="BN5">
            <v>94.85</v>
          </cell>
          <cell r="BO5" t="str">
            <v xml:space="preserve"> - คณะกรรมการมีมติให้ยกเลิกงานดันดินถม โดยรอบสถานีผลิตน้ำวัดชัยสิทธาวาส เนื่องจากสภาพพื้นที่ ไม่สามารถก่อสร้างได้ ผู้ออกแบบ (ฝวศ.) พิจารณาเห็นควรยกเลิกโดยมีค่างานลดลง </v>
          </cell>
          <cell r="BP5" t="str">
            <v xml:space="preserve"> - อยู่ระหว่างผู้ออกแบบ (ฝวศ.) พิจารณา</v>
          </cell>
          <cell r="BQ5">
            <v>0</v>
          </cell>
          <cell r="BR5">
            <v>98.05</v>
          </cell>
        </row>
        <row r="6">
          <cell r="A6" t="str">
            <v>1Z.56.1282.1.1.1.00.</v>
          </cell>
          <cell r="B6">
            <v>2556</v>
          </cell>
          <cell r="C6" t="str">
            <v>ก่อสร้างปรับปรุงขยาย</v>
          </cell>
          <cell r="D6" t="str">
            <v>กปภ.สาขาอ่างทอง-วิเศษชัยชาญ</v>
          </cell>
          <cell r="E6">
            <v>44.28</v>
          </cell>
          <cell r="F6">
            <v>42.48</v>
          </cell>
          <cell r="G6">
            <v>0</v>
          </cell>
          <cell r="H6">
            <v>0</v>
          </cell>
          <cell r="I6">
            <v>0</v>
          </cell>
          <cell r="J6">
            <v>58.85</v>
          </cell>
          <cell r="K6">
            <v>45.26</v>
          </cell>
          <cell r="L6" t="str">
            <v xml:space="preserve"> - กรมชลประทานยังไม่อนุญาตวางท่อ - งานแก้ไขแบบเสารับท่อข้ามแม่น้ำน้อยเป็นโครงการ TRUSS</v>
          </cell>
          <cell r="M6">
            <v>0</v>
          </cell>
          <cell r="N6">
            <v>0</v>
          </cell>
          <cell r="O6">
            <v>77.33</v>
          </cell>
          <cell r="P6">
            <v>51.02</v>
          </cell>
          <cell r="Q6" t="str">
            <v xml:space="preserve"> - กรมชลประทานยังไม่อนุญาตวางท่อ - งานแก้ไขแบบเสารับท่อข้ามแม่น้ำน้อยเป็นโครงการ TRUSS</v>
          </cell>
          <cell r="R6">
            <v>0</v>
          </cell>
          <cell r="S6">
            <v>0</v>
          </cell>
          <cell r="T6">
            <v>93.18</v>
          </cell>
          <cell r="U6">
            <v>52.3</v>
          </cell>
          <cell r="V6" t="str">
            <v xml:space="preserve"> - กรมชลประทานยังไม่อนุญาตให้วางท่อ</v>
          </cell>
          <cell r="W6" t="str">
            <v xml:space="preserve"> - อยู่ระหว่างประสานกรมชลประทานเพื่อขออนุญาต</v>
          </cell>
          <cell r="X6">
            <v>0</v>
          </cell>
          <cell r="Y6">
            <v>99.75</v>
          </cell>
          <cell r="Z6">
            <v>55.6</v>
          </cell>
          <cell r="AA6" t="str">
            <v xml:space="preserve"> - กรมชลประทานไม่อนุญาตให้วางท่อ ในอำเภอวิเศษชัยชาญบางส่วนและไม่อนุญาตให้ก่อสร้างเสารับท่อข้ามแม่น้ำน้อย </v>
          </cell>
          <cell r="AB6" t="str">
            <v xml:space="preserve"> - อยู่ระหว่างประสานกรมชลประทานเพื่อขออนุญาต</v>
          </cell>
          <cell r="AC6">
            <v>0</v>
          </cell>
          <cell r="AD6">
            <v>100</v>
          </cell>
          <cell r="AE6">
            <v>57.17</v>
          </cell>
          <cell r="AF6" t="str">
            <v xml:space="preserve"> - กรมชลประทานไม่อนุญาตให้วางท่อ ในอำเภอวิเศษชัยชาญบางส่วนและไม่อนุญาตให้ก่อสร้างเสารับท่อข้ามแม่น้ำน้อย </v>
          </cell>
          <cell r="AG6" t="str">
            <v xml:space="preserve"> - ประสานกรมชลประทานเพื่อขออนุญาต และขออนุมัติแก้ไขเปลี่ยนแปลงงานก่อสร้างและขยายเวลา 140 วัน</v>
          </cell>
          <cell r="AH6">
            <v>0</v>
          </cell>
          <cell r="AI6">
            <v>100</v>
          </cell>
          <cell r="AJ6">
            <v>62.22</v>
          </cell>
          <cell r="AK6">
            <v>0</v>
          </cell>
          <cell r="AL6">
            <v>0</v>
          </cell>
          <cell r="AM6" t="str">
            <v>ได้รับอนุมัติแก้ไขเปลี่ยนแปลงงานก่อสร้างและขยายเวลานับถัดจากวันสิ้นสุดสัญญา จนถึงวันที่ผู้ควบคุมงานแจ้งให้เข้าดำเนินการ จำนวน 140 วัน</v>
          </cell>
          <cell r="AN6">
            <v>100</v>
          </cell>
          <cell r="AO6">
            <v>63.51</v>
          </cell>
          <cell r="AP6" t="str">
            <v xml:space="preserve"> - งานวางท่อเขตทางหลวง 3195 ตอนวิเศษชัยชาญ - ป่างิ้ว ไม่สามารถวางท่อได้</v>
          </cell>
          <cell r="AQ6" t="str">
            <v xml:space="preserve"> - อยู่ระหว่างกรมทางหลวงเจรจากับเจ้าของบ้านเพื่อจ่ายเงินทดแทนค่าเวนคืนที่ดินให้แล้วเสร็จ</v>
          </cell>
          <cell r="AR6">
            <v>0</v>
          </cell>
          <cell r="AS6">
            <v>71.56</v>
          </cell>
          <cell r="AT6">
            <v>71.7</v>
          </cell>
          <cell r="AU6" t="str">
            <v xml:space="preserve"> - งานวางท่อในเขตทางหลวง สายวิเศษชัยชาญ - ป่างิ้ว PE dia. 315 มม. ติดพื้นที่เอกชน แขวงการทางฯ พิพาทเขตทางกับเอกชน - งานวางท่ออำเภอวิเศษชัยชาญ กรมชลประทานยังไม่ตอบอนุญาตให้ วางท่อ</v>
          </cell>
          <cell r="AV6">
            <v>0</v>
          </cell>
          <cell r="AW6" t="str">
            <v xml:space="preserve"> - ปรับแผนงานก่อสร้าง เนื่องจากได้รับอนุมัติ ขยายเวลา 140 วัน </v>
          </cell>
          <cell r="AX6">
            <v>85.93</v>
          </cell>
          <cell r="AY6">
            <v>74.48</v>
          </cell>
          <cell r="AZ6" t="str">
            <v xml:space="preserve"> - งานวางท่อในเขตทางหลวง สายวิเศษชัยชาญ - ป่างิ้ว PE dia. 315 มม. ติดพื้นที่เอกชน แขวงการทางฯ พิพาทเขตทางกับเอกชน - งานวางท่ออำเภอวิเศษชัยชาญ กรมชลประทานยังไม่ตอบอนุญาตให้ วางท่อ</v>
          </cell>
          <cell r="BA6">
            <v>0</v>
          </cell>
          <cell r="BB6">
            <v>0</v>
          </cell>
          <cell r="BC6">
            <v>96.21</v>
          </cell>
          <cell r="BD6">
            <v>76.099999999999994</v>
          </cell>
          <cell r="BE6" t="str">
            <v xml:space="preserve"> - งานวางท่อในเขตทางหลวง สายวิเศษชัยชาญ - ป่างิ้ว PE dia. 315 มม. ติดพื้นที่เอกชน แขวงการทางฯ พิพาทเขตทางกับเอกชน - งานวางท่ออำเภอวิเศษชัยชาญ กรมชลประทานยังไม่ตอบอนุญาตให้ วางท่อ</v>
          </cell>
          <cell r="BF6" t="str">
            <v xml:space="preserve"> - อยู่ระหว่างประสานดำเนินการ</v>
          </cell>
          <cell r="BG6">
            <v>0</v>
          </cell>
          <cell r="BH6">
            <v>100</v>
          </cell>
          <cell r="BI6">
            <v>80.180000000000007</v>
          </cell>
          <cell r="BJ6" t="str">
            <v xml:space="preserve"> 1.งานวางท่อในเขตทางหลวง สายวิเศษชัยชาญ - ป่างิ้ว PE dia. 315 มม. ติดพื้นที่เอกชน แขวงการทางฯ พิพาทเขตทางกับเอกชน ยังไม่สามารถวางท่อได้ 2.งานวางท่ออำเภอวิเศษชัยชาญ กรมชลประทานยังไม่ตอบอนุญาตให้ วางท่อ 3.คณะกรรมการฯ มีมติให้ขยายเวลาก่อสร้าง เนื่องจากส่งมอบพื้นที่ในเขตชลประทานอำเภอวิเศษชัยชาญไม่ได้</v>
          </cell>
          <cell r="BK6" t="str">
            <v xml:space="preserve"> 1.อยู่ระหว่างติดตามและประสานงานกรมทางหลวง 2.อยู่ระหว่างธนารักษ์จังหวัดพิจารณา</v>
          </cell>
          <cell r="BL6">
            <v>0</v>
          </cell>
          <cell r="BM6">
            <v>100</v>
          </cell>
          <cell r="BN6">
            <v>84.27</v>
          </cell>
          <cell r="BO6" t="str">
            <v xml:space="preserve"> 1.งานวางท่อในเขตทางหลวง สายวิเศษชัยชาญ - ป่างิ้ว PE dia. 315 มม. ติดพื้นที่เอกชน แขวงการทางฯ พิพาทเขตทางกับเอกชน ยังไม่สามารถวางท่อได้ 2.งานวางท่ออำเภอวิเศษชัยชาญ กรมชลประทานยังไม่ตอบอนุญาตให้ วางท่อ 3.คณะกรรมการฯ มีมติให้ขยายเวลาก่อสร้าง เนื่องจากส่งมอบพื้นที่ในเขตชลประทานอำเภอวิเศษชัยชาญไม่ได้</v>
          </cell>
          <cell r="BP6" t="str">
            <v xml:space="preserve"> 1.อยู่ระหว่างติดตามและประสานงานกรมทางหลวง 2.ธนารักษ์จังหวัดได้พิจารณาแล้ว ขณะนี้กำลังเสนอผู้ว่าการจังหวัดลงนาม</v>
          </cell>
          <cell r="BQ6">
            <v>0</v>
          </cell>
          <cell r="BR6">
            <v>100</v>
          </cell>
        </row>
        <row r="7">
          <cell r="A7" t="str">
            <v>1Z.56.1280.1.1.1.00.</v>
          </cell>
          <cell r="B7">
            <v>2556</v>
          </cell>
          <cell r="C7" t="str">
            <v>ก่อสร้างปรับปรุงขยาย</v>
          </cell>
          <cell r="D7" t="str">
            <v>กปภ.สาขามวกเหล็ก</v>
          </cell>
          <cell r="E7">
            <v>56.31</v>
          </cell>
          <cell r="F7">
            <v>41.96</v>
          </cell>
          <cell r="G7" t="str">
            <v>แก้ไขโรงสูบน้ำแรงต่ำบริเวณสถานีสูบน้ำดิบบ้านช่องเหนือตามความเห็นของคณะกรรมการจังหวัดและกรมเจ้าท่า</v>
          </cell>
          <cell r="H7" t="str">
            <v>ประสานงานคณะกรรมการจังหวัดและกรมเจ้าท่า</v>
          </cell>
          <cell r="I7">
            <v>0</v>
          </cell>
          <cell r="J7">
            <v>62.94</v>
          </cell>
          <cell r="K7">
            <v>48.93</v>
          </cell>
          <cell r="L7" t="str">
            <v xml:space="preserve"> - แก้ไขโรงสูบน้ำแรงต่ำบริเวณสถานีสูบน้ำดิบบ้านช่องเหนือตามความเห็นของคณะกรรมการจังหวัดและกรมเจ้าท่า</v>
          </cell>
          <cell r="M7">
            <v>0</v>
          </cell>
          <cell r="N7">
            <v>0</v>
          </cell>
          <cell r="O7">
            <v>69.16</v>
          </cell>
          <cell r="P7">
            <v>52.09</v>
          </cell>
          <cell r="Q7" t="str">
            <v xml:space="preserve"> - แก้ไขโรงสูบน้ำแรงต่ำบริเวณสถานีสูบน้ำดิบบ้านช่องเหนือตามความเห็นของคณะกรรมการจังหวัดและกรมเจ้าท่า</v>
          </cell>
          <cell r="R7">
            <v>0</v>
          </cell>
          <cell r="S7">
            <v>0</v>
          </cell>
          <cell r="T7">
            <v>77.37</v>
          </cell>
          <cell r="U7">
            <v>55.89</v>
          </cell>
          <cell r="V7" t="str">
            <v xml:space="preserve"> - แก้ไขโรงสูบน้ำแรงต่ำบริเวณสถานีสูบน้ำดิบบ้านช่องเหนือ ตามมติของคณะกรรมการจังหวัดและกรมเจ้าท่า</v>
          </cell>
          <cell r="W7" t="str">
            <v xml:space="preserve"> - ประสานงานคณะกรรมการจังหวัดและกรมเจ้าท่า</v>
          </cell>
          <cell r="X7">
            <v>0</v>
          </cell>
          <cell r="Y7">
            <v>85.8</v>
          </cell>
          <cell r="Z7">
            <v>56.65</v>
          </cell>
          <cell r="AA7" t="str">
            <v xml:space="preserve"> - โรงสูบน้ำแรงต่ำบริเวณสถานีสูบน้ำดิบล้านช่องเหนือ กรมเจ้าท่ายังไม่อนุญาตให้ดำเนินการ</v>
          </cell>
          <cell r="AB7" t="str">
            <v xml:space="preserve"> - อยู่ระหว่างรอผลอนุญาตจากการประชุมของคณะกรรมการพิจารณาอนุญาตก่อสร้างสิ่งล่วงล้ำลำน้ำ จ.สระบุรี</v>
          </cell>
          <cell r="AC7">
            <v>0</v>
          </cell>
          <cell r="AD7">
            <v>91.62</v>
          </cell>
          <cell r="AE7">
            <v>59.79</v>
          </cell>
          <cell r="AF7" t="str">
            <v xml:space="preserve"> - กรมเจ้าท่ายังไม่อนุญาตให้ดำเนินการงานโรงสูบน้ำแรงต่ำบริเวณสถานีสูบน้ำดิบล้านช่องเหนือ </v>
          </cell>
          <cell r="AG7" t="str">
            <v xml:space="preserve"> - อยู่ระหว่างรอผลอนุญาตจากการประชุมของคณะกรรมการพิจารณาอนุญาตก่อสร้างสิ่งล่วงล้ำลำน้ำ จ.สระบุรี</v>
          </cell>
          <cell r="AH7">
            <v>0</v>
          </cell>
          <cell r="AI7">
            <v>96.27</v>
          </cell>
          <cell r="AJ7">
            <v>67.069999999999993</v>
          </cell>
          <cell r="AK7" t="str">
            <v xml:space="preserve"> - กรมเจ้าท่ายังไม่อนุญาตให้ดำเนินการงานโรงสูบน้ำแรงต่ำบริเวณสถานีสูบน้ำดิบล้านช่องเหนือ </v>
          </cell>
          <cell r="AL7" t="str">
            <v xml:space="preserve"> - อยู่ระหว่างรอผลอนุญาตจากการประชุมของคณะกรรมการพิจารณาสิ่งล่วงล้ำลำน้ำจังหวัดสระบุรี</v>
          </cell>
          <cell r="AM7">
            <v>0</v>
          </cell>
          <cell r="AN7">
            <v>99.54</v>
          </cell>
          <cell r="AO7">
            <v>70</v>
          </cell>
          <cell r="AP7" t="str">
            <v xml:space="preserve"> - กรมเจ้าท่ายังไม่อนุญาตให้ดำเนินการก่อสร้างโรงสูบน้ำแรงต่ำบริเวณสถานีสูบน้ำดิบบ้านช่องเหนือ </v>
          </cell>
          <cell r="AQ7" t="str">
            <v xml:space="preserve"> - อยู่ระหว่างรอผลอนุญาตจากการประชุมของคณะกรรมการพิจารณาสิ่งล่วงล้ำลำน้ำจังหวัดสระบุรี</v>
          </cell>
          <cell r="AR7">
            <v>0</v>
          </cell>
          <cell r="AS7">
            <v>100</v>
          </cell>
          <cell r="AT7">
            <v>80.489999999999995</v>
          </cell>
          <cell r="AU7" t="str">
            <v xml:space="preserve"> - กรมเจ้าท่ายังไม่อนุญาตให้ดำเนินการก่อสร้างโรงสูบน้ำแรงต่ำบริเวณสถานีสูบน้ำดิบบ้านช่องเหนือ  - อยู่ระหว่างรอผลอนุญาตจากการประชุมของคณะกรรมการพิจารณาสิ่งล่วงล้ำลำน้ำจังหวัดสระบุรี</v>
          </cell>
          <cell r="AV7" t="str">
            <v xml:space="preserve"> - อยู่ระหว่างดำเนินการแก้ไขแบบแปลน</v>
          </cell>
          <cell r="AW7">
            <v>0</v>
          </cell>
          <cell r="AX7">
            <v>100</v>
          </cell>
          <cell r="AY7">
            <v>82.64</v>
          </cell>
          <cell r="AZ7" t="str">
            <v xml:space="preserve"> - โรงสูบน้ำแรงต่ำบริเวณสถานีสูบน้ำดิบบ้านช่องเหนือ กรมเจ้าท่ายังไม่อนุญาตให้ดำเนินการทั้งนี้ต้องรอผลการประชุมของคณะกรรมการพิจารณาสิ่งล่วงล้ำลำน้ำจังหวัดสระบุรี</v>
          </cell>
          <cell r="BA7" t="str">
            <v xml:space="preserve"> - อยู่ระหว่างดำเนินการแก้ไขแบบแปลน</v>
          </cell>
          <cell r="BB7">
            <v>0</v>
          </cell>
          <cell r="BC7">
            <v>100</v>
          </cell>
          <cell r="BD7">
            <v>84.23</v>
          </cell>
          <cell r="BE7" t="str">
            <v xml:space="preserve"> - โรงสูบน้ำแรงต่ำบริเวณสถานีสูบน้ำดิบบ้านช่องเหนือ กรมเจ้าท่ายังไม่อนุญาตให้ดำเนินการทั้งนี้ต้องรอผลการประชุมของคณะกรรมการพิจารณาสิ่งล่วงล้ำลำน้ำจังหวัดสระบุรี ทั้งนี้คณะกรรมการฯ พิจารณามีมติให้1.แก้ไขแบบโรงสูบน้ำแรงต่ำ โดยยกเลิกคานส่วนที่กีดขวางทางการไหลของน้ำและให้สำนักงานทรัพยากรธรรมชาติและสิ่งแวดล้อมทำรายงานผลกระทบสิ่งแวดล้อม2.เปลี่ยนตำแหน่งโรงสูบน้ำแรงต่ำ ให้อยู่บนตลิ่งเพื่อไม่ให้กีดขวางทางน้ำ และแก้ปัญหาเรื่องเสียงเครื่องสูบน้ำรวมทั้งให้จัดที่สำรองน้ำดิบไว้ในช่วงฤดูแล้ง</v>
          </cell>
          <cell r="BF7" t="str">
            <v xml:space="preserve"> - อยู่ระหว่างแก้ไขโรงสูบน้ำแรงต่ำ เป็นแบบรางเลื่อนและชี้แจงทำความเข้าใจกับคณะกรรมการฯ</v>
          </cell>
          <cell r="BG7">
            <v>0</v>
          </cell>
          <cell r="BH7">
            <v>100</v>
          </cell>
          <cell r="BI7">
            <v>86.38</v>
          </cell>
          <cell r="BJ7" t="str">
            <v xml:space="preserve"> - โรงสูบน้ำแรงต่ำบริเวณสถานีสูบน้ำดิบบ้านช่องเหนือ กรมเจ้าท่ายังไม่อนุญาตให้ดำเนินการทั้งนี้ต้องรอผลการประชุมของคณะกรรมการพิจารณาสิ่งล่วงล้ำลำน้ำจังหวัดสระบุรี </v>
          </cell>
          <cell r="BK7">
            <v>0</v>
          </cell>
          <cell r="BL7">
            <v>0</v>
          </cell>
          <cell r="BM7">
            <v>100</v>
          </cell>
          <cell r="BN7">
            <v>88.04</v>
          </cell>
          <cell r="BO7" t="str">
            <v xml:space="preserve"> - โรงสูบน้ำแรงต่ำบริเวณสถานีสูบน้ำดิบบ้านช่องเหนือ กรมเจ้าท่ายังไม่อนุญาตให้ดำเนินการทั้งนี้ต้องรอผลการประชุมของคณะกรรมการพิจารณาสิ่งล่วงล้ำลำน้ำจังหวัดสระบุรี </v>
          </cell>
          <cell r="BP7" t="str">
            <v xml:space="preserve"> - รอจังหวัดสระบุรีจัดประชุมพิจารณาการขออนุญาตก่อสร้างโรงสูบตามแบบแก้ไข</v>
          </cell>
          <cell r="BQ7">
            <v>0</v>
          </cell>
          <cell r="BR7">
            <v>100</v>
          </cell>
        </row>
        <row r="8">
          <cell r="A8" t="str">
            <v>1Z.56.1279.1.1.1.00.</v>
          </cell>
          <cell r="B8">
            <v>2556</v>
          </cell>
          <cell r="C8" t="str">
            <v>ก่อสร้างปรับปรุงขยาย</v>
          </cell>
          <cell r="D8" t="str">
            <v>กปภ.สาขานครราชสีมา</v>
          </cell>
          <cell r="E8">
            <v>41.75</v>
          </cell>
          <cell r="F8">
            <v>10.25</v>
          </cell>
          <cell r="G8" t="str">
            <v>การรถไฟแห่งประเทศไทยกำหนดเงื่อนไขวางท่อลอดทางรถไฟ</v>
          </cell>
          <cell r="H8" t="str">
            <v>กปภ.ขอแก้ไขงานวางท่อลอดใต้ทางรถไฟจำนวน 4 จุด</v>
          </cell>
          <cell r="I8">
            <v>0</v>
          </cell>
          <cell r="J8">
            <v>60.18</v>
          </cell>
          <cell r="K8">
            <v>15</v>
          </cell>
          <cell r="L8" t="str">
            <v xml:space="preserve"> - แก้ไขงานวางท่อลอดใต้ทางรถไฟ จำนวน 4 จุด - กรมทางหลวงให้แก้ไขแบบขออนุญาตวางท่อในเขตทางหลวงหมายเลข 226 - แก้ไขลดพื้นที่และความสูงคันสระงานขุดสระพักน้ำดิบท่าช้าง (แห่งใหม่)  - ผู้รับจ้างดำเนินงานล่าช้า</v>
          </cell>
          <cell r="M8">
            <v>0</v>
          </cell>
          <cell r="N8">
            <v>0</v>
          </cell>
          <cell r="O8">
            <v>67.48</v>
          </cell>
          <cell r="P8">
            <v>18.149999999999999</v>
          </cell>
          <cell r="Q8" t="str">
            <v xml:space="preserve"> - แก้ไขงานวางท่อลอดใต้ทางรถไฟ จำนวน 4 จุด - กรมทางหลวงให้แก้ไขแบบขออนุญาตวางท่อในเขตทางหลวงหมายเลข 226 - แก้ไขลดพื้นที่และความสูงคันสระงานขุดสระพักน้ำดิบท่าช้าง (แห่งใหม่)  - ผู้รับจ้างดำเนินงานล่าช้า</v>
          </cell>
          <cell r="R8">
            <v>0</v>
          </cell>
          <cell r="S8">
            <v>0</v>
          </cell>
          <cell r="T8">
            <v>75.67</v>
          </cell>
          <cell r="U8">
            <v>19.66</v>
          </cell>
          <cell r="V8" t="str">
            <v xml:space="preserve"> - การรถไฟแห่งประเทศไทยกำหนดเงื่อนไขวางท่อลอดทางรถไฟ - กรมทางหลวงขอให้กปภ.แก้ไขแบบวางท่อในเขตทางหลวงหมายเลข 226</v>
          </cell>
          <cell r="W8" t="str">
            <v xml:space="preserve"> - กปภ.ขอแก้ไขงานวางท่อลอดใต้ทางรถไฟ จำนวน 4 จุด - ประสานกรมทางหลวงเพื่อขออนุญาต</v>
          </cell>
          <cell r="X8">
            <v>0</v>
          </cell>
          <cell r="Y8">
            <v>81.99</v>
          </cell>
          <cell r="Z8">
            <v>20.13</v>
          </cell>
          <cell r="AA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(ผู้รับจ้างดำเนินการล่าช้า)</v>
          </cell>
          <cell r="AB8" t="str">
            <v xml:space="preserve"> - เร่งรัดผู้รับจ้าง</v>
          </cell>
          <cell r="AC8">
            <v>0</v>
          </cell>
          <cell r="AD8">
            <v>92.02</v>
          </cell>
          <cell r="AE8">
            <v>23.88</v>
          </cell>
          <cell r="AF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(ผู้รับจ้างดำเนินการล่าช้า)</v>
          </cell>
          <cell r="AG8" t="str">
            <v xml:space="preserve"> - เร่งรัดผู้รับจ้าง</v>
          </cell>
          <cell r="AH8">
            <v>0</v>
          </cell>
          <cell r="AI8">
            <v>94.62</v>
          </cell>
          <cell r="AJ8">
            <v>27.15</v>
          </cell>
          <cell r="AK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(ผู้รับจ้างดำเนินการล่าช้า) - แก้ไขงานก่อสร้างถังน้ำใส ขนาด 2,500 ลบ.ม. แบบ ค-01 แทนแบบ ก-02 และเพิ่มท่อเชื่อมถังน้ำใสเดิม รวมทั้งเพิ่มท่อเข้าถังน้ำใสเดิม</v>
          </cell>
          <cell r="AL8" t="str">
            <v xml:space="preserve"> - เร่งรัดผู้รับจ้างและประสานงานฝวศ.</v>
          </cell>
          <cell r="AM8">
            <v>0</v>
          </cell>
          <cell r="AN8">
            <v>46.05</v>
          </cell>
          <cell r="AO8">
            <v>27.56</v>
          </cell>
          <cell r="AP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 - แก้ไขงานก่อสร้างถังน้ำใส ขนาด 2,500 ลบ.ม. แบบ ค-01 แทนแบบ ก-02 และเพิ่มท่อเชื่อมถังน้ำใสเดิม รวมทั้งเพิ่มท่อเข้าถังน้ำใสเดิม</v>
          </cell>
          <cell r="AQ8" t="str">
            <v xml:space="preserve"> - ฝวศ.แก้ไขแบบแล้วเสร็จ อยู่ระหว่างตกลงราคาและเวลากับผู้รับจ้าง</v>
          </cell>
          <cell r="AR8" t="str">
            <v xml:space="preserve"> - ปรับแผนครั้งที่ 2</v>
          </cell>
          <cell r="AS8">
            <v>66.349999999999994</v>
          </cell>
          <cell r="AT8">
            <v>31.55</v>
          </cell>
          <cell r="AU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 - แก้ไขงานก่อสร้างถังน้ำใส ขนาด 2,500 ลบ.ม. แบบ ค-01 แทนแบบ ก-02 และเพิ่มท่อเชื่อมถังน้ำใสเดิม รวมทั้งเพิ่มท่อเข้าถังน้ำใสเดิม</v>
          </cell>
          <cell r="AV8" t="str">
            <v xml:space="preserve"> - ฝวศ.แก้ไขแบบแล้วเสร็จ อยู่ระหว่างตกลงราคาและเวลากับผู้รับจ้าง</v>
          </cell>
          <cell r="AW8" t="str">
            <v xml:space="preserve"> - ปรับแผนครั้งที่ 2</v>
          </cell>
          <cell r="AX8">
            <v>80.87</v>
          </cell>
          <cell r="AY8">
            <v>34.06</v>
          </cell>
          <cell r="AZ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ผู้รับจ้างดำเนินการล่าช้า</v>
          </cell>
          <cell r="BA8" t="str">
            <v xml:space="preserve"> - อยู่ระหว่าง ฝวศ.พิจารณาทบทวนราคาใหม่ และทำหนังสือเร่งรัดผู้รับจ้าง โดยผู้ควบคุมงานสายงาน รผว. เพื่อประเมินผู้รับจ้าง</v>
          </cell>
          <cell r="BB8">
            <v>0</v>
          </cell>
          <cell r="BC8">
            <v>48.51</v>
          </cell>
          <cell r="BD8">
            <v>40.5</v>
          </cell>
          <cell r="BE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ผู้รับจ้างดำเนินการล่าช้า</v>
          </cell>
          <cell r="BF8" t="str">
            <v xml:space="preserve"> - อยู่ระหว่าง ฝวศ.พิจารณาทบทวนราคาใหม่ และทำหนังสือเร่งรัดผู้รับจ้าง โดยผู้ควบคุมงานสายงาน รผว. เพื่อประเมินผู้รับจ้าง</v>
          </cell>
          <cell r="BG8">
            <v>0</v>
          </cell>
          <cell r="BH8">
            <v>61.03</v>
          </cell>
          <cell r="BI8">
            <v>41.97</v>
          </cell>
          <cell r="BJ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โดยวิธี HDD แทน อยู่ระหว่างตกลงราคากับผู้รับจ้างและผู้รับจ้างดำเนินการล่าช้า</v>
          </cell>
          <cell r="BK8">
            <v>0</v>
          </cell>
          <cell r="BL8">
            <v>0</v>
          </cell>
          <cell r="BM8">
            <v>91.02</v>
          </cell>
          <cell r="BN8">
            <v>46.11</v>
          </cell>
          <cell r="BO8" t="str">
            <v xml:space="preserve"> - กรมทางหลวงให้กปภ.เปลี่ยนจากการก่อสร้างเสา คสล.และโครงเหล็กรับท่อ S คู่ข้ามแม่น้ำมูลในเขตทางหลวงหมายเลข 226 เป็นวางท่อ HDPE ลอดใต้แม่น้ำมูล โดยคณะกรรมการตรวจการจ้างให้แก้ไขเป็นการวางท่อ HDPE ถ่วงด้วยทุ่น คสล. - ผู้รับจ้างดำเนินการล่าช้า</v>
          </cell>
          <cell r="BP8" t="str">
            <v xml:space="preserve"> - เสนอฝวศ.พิจารณา อยู่ระหว่างแก้ไขแบบและประมาณราคาค่าก่อสร้าง - จัดทำหนังสือเร่งรัด โดยผู้ควบคุมงาน สายงาน รผว. และการประเมินผู้รับจ้าง</v>
          </cell>
          <cell r="BQ8">
            <v>0</v>
          </cell>
          <cell r="BR8">
            <v>91.02</v>
          </cell>
        </row>
        <row r="9">
          <cell r="A9" t="str">
            <v>1Z.56.1917.1.1.1.00.</v>
          </cell>
          <cell r="B9">
            <v>2556</v>
          </cell>
          <cell r="C9" t="str">
            <v>ก่อสร้างปรับปรุงขยาย</v>
          </cell>
          <cell r="D9" t="str">
            <v>กปภ.สาขาสีคิ้ว</v>
          </cell>
          <cell r="E9">
            <v>75.819999999999993</v>
          </cell>
          <cell r="F9">
            <v>68.849999999999994</v>
          </cell>
          <cell r="G9">
            <v>0</v>
          </cell>
          <cell r="H9">
            <v>0</v>
          </cell>
          <cell r="I9">
            <v>0</v>
          </cell>
          <cell r="J9">
            <v>87.17</v>
          </cell>
          <cell r="K9">
            <v>72.72</v>
          </cell>
          <cell r="L9" t="str">
            <v xml:space="preserve"> - แขวงการทางนครราชสีมาที่ 2 ให้ชะลองานก่อสร้างวางท่อช่วงผิวจราจร อยู่ระหว่างพิจารณาจัดทำรูปบบงานวางท่อให้เหมาะสม - กรมธนารักษ์จังหวัด กำลังพิจารณาอนุญาตการขอให้ที่ราชพัสดุและเรียกเก็บค่าธรรมเนียมงานก่อสร้างอาคารบำรุงรักษาแรงต่ำ</v>
          </cell>
          <cell r="M9">
            <v>0</v>
          </cell>
          <cell r="N9">
            <v>0</v>
          </cell>
          <cell r="O9">
            <v>93.8</v>
          </cell>
          <cell r="P9">
            <v>75.650000000000006</v>
          </cell>
          <cell r="Q9" t="str">
            <v xml:space="preserve"> - แขวงการทางนครราชสีมาที่ 2 ให้ชะลองานก่อสร้างวางท่อช่วงผิวจราจร โดยอยู่ระหว่าง ฝวศ. พิจารณา - กรมธนารักษ์จังหวัด กำลังพิจารณาอนุญาตการขอให้ที่ราชพัสดุและเรียกเก็บค่าธรรมเนียมงานก่อสร้างอาคารบำรุงรักษาแรงต่ำ</v>
          </cell>
          <cell r="R9">
            <v>0</v>
          </cell>
          <cell r="S9">
            <v>0</v>
          </cell>
          <cell r="T9">
            <v>99.16</v>
          </cell>
          <cell r="U9">
            <v>76.010000000000005</v>
          </cell>
          <cell r="V9" t="str">
            <v xml:space="preserve"> - แขวงการทางนครราชสีมาที่ 2 ให้ชะลองานก่อสร้างวางท่อช่วงผิวจราจร  - กรมธนารักษ์จังหวัดยังไม่อนุญาตให้ใช้ที่ราชพัสดุ</v>
          </cell>
          <cell r="W9" t="str">
            <v xml:space="preserve"> - อยู่ระหว่างประสานแขวงการทางนครรราชสีมาที่ 2 เพื่อขออนุญาต - อยู่ระหว่างประสานกรมธนารักษ์จังหวัดเพื่อขออนุญาต</v>
          </cell>
          <cell r="X9">
            <v>0</v>
          </cell>
          <cell r="Y9">
            <v>100</v>
          </cell>
          <cell r="Z9">
            <v>76.28</v>
          </cell>
          <cell r="AA9" t="str">
            <v xml:space="preserve"> - แขวงการทางนครราชสีมาที่ 2 ให้ชะลองานก่อสร้างวางท่อช่วงผิวจราจร  - กรมธนารักษ์จังหวัดยังไม่อนุญาตให้ใช้ที่ราชพัสดุ</v>
          </cell>
          <cell r="AB9" t="str">
            <v xml:space="preserve"> - อยู่ระหว่างประสานแขวงการทางนครรราชสีมาที่ 2 เพื่อขออนุญาต - อยู่ระหว่างประสานกรมธนารักษ์จังหวัดเพื่อขออนุญาต</v>
          </cell>
          <cell r="AC9" t="str">
            <v xml:space="preserve"> - อยู่ระหว่างการขออนุมัติขยายเวลา จำนวน 276 วัน นับจากวันสิ้นสุดสัญญา เนื่องจากส่งมอบพื้นที่ไม่ได้</v>
          </cell>
          <cell r="AD9">
            <v>100</v>
          </cell>
          <cell r="AE9">
            <v>76.45</v>
          </cell>
          <cell r="AF9" t="str">
            <v xml:space="preserve"> - ธนารักษ์จังหวัดนครราชสีมาอยู่ระหว่างพิจารณาขอใช้พื้นที่ก่อสร้างสถานีแรงต่ำลำตะคอง (ผู้ควบคุมงานเร่งรัด/ติดตามวันที่ 6 ก.พ.58) - กรมทางหลวงขอให้ กปภ.ทำการดันท่อลอดแทนการขุดวางท่อบริเวณช่องลงผิวจราจร</v>
          </cell>
          <cell r="AG9" t="str">
            <v xml:space="preserve"> - อยู่ระหว่างประสานธนารักษ์จังหวัดนครราชสีมาเพื่อขออนุญาต - อยู่ระหว่าง กปภ.ประสานกรมทางหลวง</v>
          </cell>
          <cell r="AH9" t="str">
            <v xml:space="preserve"> - ได้รับอนุมัติขยายเวลา 276 วัน นับถัดจาก วันที่สิ้นสุดสัญญา อยู่ระหว่างผู้รับจ้างดำเนินการปรับแผนงานก่อสร้าง</v>
          </cell>
          <cell r="AI9">
            <v>100</v>
          </cell>
          <cell r="AJ9">
            <v>79.97</v>
          </cell>
          <cell r="AK9" t="str">
            <v xml:space="preserve"> - ธนารักษ์จังหวัดนครราชสีมา ส่งเรื่องการขอใช้พื้นที่ก่อสร้างสถานีแรงต่ำลำตะคองให้ผู้ว่าราชการจังหวัดพิจารณา เมื่อวันที่ 23 มีนาคม 2558 - กรมทางหลวงขอให้ กปภ.ดันท่อลอดแทนการขุดวางท่อบริเวณช่องผิวจราจร</v>
          </cell>
          <cell r="AL9">
            <v>0</v>
          </cell>
          <cell r="AM9" t="str">
            <v xml:space="preserve"> - ได้รับอนุมัติขยายเวลา 276 วัน นับถัดจาก วันที่สิ้นสุดสัญญา อยู่ระหว่างผู้รับจ้างดำเนินการปรับแผนงานก่อสร้าง</v>
          </cell>
          <cell r="AN9">
            <v>100</v>
          </cell>
          <cell r="AO9">
            <v>82.38</v>
          </cell>
          <cell r="AP9" t="str">
            <v xml:space="preserve">  - ธนารักษ์จังหวัดนครราชสีมาตอบอนุญาตแล้ว อยู่ระหว่างกปภ.ดำเนินการชำระค่าเช่าพื้นที่- กรมทางหลวงให้กปภ. ดันท่อลอดแทนการขุดวางท่อ บริเวณช่องผิวจราจร อยู่ระหว่างผู้บริหารเจรจาขอดันท่อลอดเท่าที่จำเป็น</v>
          </cell>
          <cell r="AQ9">
            <v>0</v>
          </cell>
          <cell r="AR9">
            <v>0</v>
          </cell>
          <cell r="AS9">
            <v>100</v>
          </cell>
          <cell r="AT9">
            <v>83.49</v>
          </cell>
          <cell r="AU9" t="str">
            <v xml:space="preserve"> - กรมทางหลวงมีเงื่อนไขให้ กปภ.ทำการ ดันท่อลอดแทนการขุดวางท่อ บริเวณช่องลง ผิวจราจร ปัจจุบันอยู่ระหว่างผู้บริหารเจรจา ขอดันท่อลอดเท่าที่จำเป็น</v>
          </cell>
          <cell r="AV9">
            <v>0</v>
          </cell>
          <cell r="AW9">
            <v>0</v>
          </cell>
          <cell r="AX9">
            <v>100</v>
          </cell>
          <cell r="AY9">
            <v>84.48</v>
          </cell>
          <cell r="AZ9" t="str">
            <v xml:space="preserve"> - กรมทางหลวงมีเงื่อนไขให้ กปภ.ทำการ ดันท่อลอดแทนการขุดวางท่อ บริเวณช่องลงผิวจราจร </v>
          </cell>
          <cell r="BA9" t="str">
            <v xml:space="preserve"> - อยู่ระหว่าง กปภ.ขอปรับเปลี่ยนวิธีการวางท่อ</v>
          </cell>
          <cell r="BB9">
            <v>0</v>
          </cell>
          <cell r="BC9">
            <v>68.45</v>
          </cell>
          <cell r="BD9">
            <v>84.65</v>
          </cell>
          <cell r="BE9" t="str">
            <v xml:space="preserve"> - งานวางท่อบริเวณผิวจราจรติดเงื่อนไขกรมทางหลวง โดยกำหนดให้1.ห้ามขุดเปิดผิวจราจรให้เปลี่ยนวิธีการดึงท่อลอด (HDD)2.การวางท่อผ่านลำน้ำให้เปลี่ยนเป็นการดึงท่อลอด (HDD)</v>
          </cell>
          <cell r="BF9" t="str">
            <v xml:space="preserve"> - อยู่ระหว่างประสานงานสำนักปลอดภัย กรมทางหลวง เพื่อขอเปลี่ยนวิธีการก่อสร้างจากวิธีดึงท่อลอด (HDD) เป็นวิธีการขุดวางโดยใช้โครงการกันดิน (Safety Box) ในเขตทางหลวงหมายเลข 2</v>
          </cell>
          <cell r="BG9">
            <v>0</v>
          </cell>
          <cell r="BH9">
            <v>72.03</v>
          </cell>
          <cell r="BI9">
            <v>84.98</v>
          </cell>
          <cell r="BJ9" t="str">
            <v xml:space="preserve"> - งานวางท่อบริเวณผิวจราจรติดเงื่อนไขกรมทางหลวง อยู่ระหว่างจัดร่างรายละเอียดเบื้องต้น - คณะกรรมการพิจารณาให้วางท่อส่งน้ำดิบช่วงบ้านโนนทองก่อน</v>
          </cell>
          <cell r="BK9" t="str">
            <v xml:space="preserve"> - อยู่ระหว่างจัดร่างรายละเอียดเบื้องต้น</v>
          </cell>
          <cell r="BL9">
            <v>0</v>
          </cell>
          <cell r="BM9">
            <v>77.739999999999995</v>
          </cell>
          <cell r="BN9">
            <v>85.35</v>
          </cell>
          <cell r="BO9" t="str">
            <v xml:space="preserve"> - กรมทางหลวงอนุญาตให้กปภ.ขุดวางท่อในเขตทางหลวงหมายเลข 2 โดยมีเงื่อนไข กรณีวางท่อในผิวจราจร/ข้ามลำน้ำ ให้กปภ.ใช้วิธีการดันท่อลอดแทนการขุดวางท่อ</v>
          </cell>
          <cell r="BP9" t="str">
            <v xml:space="preserve"> - กคส.2 เสนอรูปแบบการวางและวิธีการซ่อมคืนผิวถนนให้กรมทางพิจารณาส่วนของท่อจ่ายน้ำแล้ว ความยาว 10 กิโลเมตร - งานวางท่อส่งน้ำดิบ กำลังดำเนินการดึงท่อลอดตามอนุญาตกรมทางฯ ความยาว 900 เมตร</v>
          </cell>
          <cell r="BQ9">
            <v>0</v>
          </cell>
          <cell r="BR9">
            <v>100</v>
          </cell>
        </row>
        <row r="10">
          <cell r="A10" t="str">
            <v>1Z.57.1384.1.1.1.00.2</v>
          </cell>
          <cell r="B10">
            <v>2557</v>
          </cell>
          <cell r="C10" t="str">
            <v>ก่อสร้างปรับปรุงขยาย</v>
          </cell>
          <cell r="D10" t="str">
            <v>กปภ.สาขาปทุมธานี (ส่วนที่ 1)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 xml:space="preserve"> - อยู่ระหว่างจัดซื้อที่ดิน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 t="str">
            <v xml:space="preserve"> - อยู่ระหว่างจัดซื้อที่ดิน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 t="str">
            <v xml:space="preserve"> - อยู่ระหว่างจัดซื้อที่ดิน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 xml:space="preserve"> - อยู่ระหว่างจัดซื้อที่ดิน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 t="str">
            <v xml:space="preserve"> - อยู่ระหว่างจัดซื้อที่ดิน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 t="str">
            <v xml:space="preserve"> - อยู่ระหว่างจัดซื้อที่ดิน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 t="str">
            <v xml:space="preserve"> - อยู่ระหว่างจัดซื้อที่ดิน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 t="str">
            <v xml:space="preserve"> - อยู่ระหว่างจัดซื้อที่ดิน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 t="str">
            <v xml:space="preserve"> - อยู่ระหว่างจัดซื้อที่ดิน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 t="str">
            <v xml:space="preserve"> - อยู่ระหว่างจัดซื้อที่ดิน</v>
          </cell>
          <cell r="BR10">
            <v>0</v>
          </cell>
        </row>
        <row r="11">
          <cell r="A11" t="str">
            <v>1Z.57.1385.1.1.1.00.2</v>
          </cell>
          <cell r="B11">
            <v>2557</v>
          </cell>
          <cell r="C11" t="str">
            <v>ก่อสร้างปรับปรุงขยาย</v>
          </cell>
          <cell r="D11" t="str">
            <v>กปภ.สาขาปทุมธานี (ส่วนที่ 2)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 xml:space="preserve"> - อยู่ระหว่างจัดซื้อที่ดิน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 xml:space="preserve"> - อยู่ระหว่างจัดซื้อที่ดิน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 xml:space="preserve"> - อยู่ระหว่างจัดซื้อที่ดิน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 xml:space="preserve"> - อยู่ระหว่างจัดซื้อที่ดิน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 t="str">
            <v xml:space="preserve"> - อยู่ระหว่างจัดซื้อที่ดิน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 xml:space="preserve"> - อยู่ระหว่างจัดซื้อที่ดิน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 t="str">
            <v xml:space="preserve"> - อยู่ระหว่างจัดซื้อที่ดิน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 t="str">
            <v xml:space="preserve"> - อยู่ระหว่างจัดซื้อที่ดิน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 t="str">
            <v xml:space="preserve"> - อยู่ระหว่างจัดซื้อที่ดิน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 t="str">
            <v xml:space="preserve"> - อยู่ระหว่างจัดซื้อที่ดิน</v>
          </cell>
          <cell r="BR11">
            <v>0</v>
          </cell>
        </row>
        <row r="12">
          <cell r="A12" t="str">
            <v>pt01</v>
          </cell>
          <cell r="B12">
            <v>2557</v>
          </cell>
          <cell r="C12" t="str">
            <v>ก่อสร้างปรับปรุงขยาย</v>
          </cell>
          <cell r="D12" t="str">
            <v>กปภ.สาขารังสิต ส่วนที่ 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 xml:space="preserve"> - กำลังจัดหาที่ดิน อยู่ระหว่างสำรวจ/ออกแบบ 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 t="str">
            <v xml:space="preserve"> - กำลังจัดหาที่ดิน และสำรวจ/ออกแบบ 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 t="str">
            <v xml:space="preserve"> -อยู่ระหว่างจัดซื้อที่ดินและสำรวจ/ออกแบบ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 xml:space="preserve"> -อยู่ระหว่างจัดซื้อที่ดินและสำรวจ/ออกแบบ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 t="str">
            <v xml:space="preserve"> -อยู่ระหว่างจัดซื้อที่ดินและสำรวจ/ออกแบบ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 t="str">
            <v xml:space="preserve"> -อยู่ระหว่างจัดซื้อที่ดินและสำรวจ/ออกแบบ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 xml:space="preserve"> -อยู่ระหว่างจัดซื้อที่ดิน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 t="str">
            <v xml:space="preserve"> - กำลังจัดหาที่ดินและสำรวจ/ออกแบบ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 t="str">
            <v xml:space="preserve"> - ปรับแผนโดยสร้างสถานีผลิตที่บางไทรแทน โดยเช่าที่ดินติดกันเพิ่ม 4 ไร่ ส่วนของสถานีจ่ายน้ำเชียงรากน้อยกำลังดำเนินการหาที่ดินเพิ่มเติม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 t="str">
            <v xml:space="preserve"> - ปรับแผนโดยสร้างสถานีผลิตที่บางไทรแทน โดยเช่าที่ดินติดกันเพิ่ม 4 ไร่ ส่วนของสถานีจ่ายน้ำเชียงรากน้อยกำลังดำเนินการหาที่ดินเพิ่มเติม</v>
          </cell>
          <cell r="BR12">
            <v>0</v>
          </cell>
        </row>
        <row r="13">
          <cell r="A13" t="str">
            <v>pt02</v>
          </cell>
          <cell r="B13">
            <v>2557</v>
          </cell>
          <cell r="C13" t="str">
            <v>ก่อสร้างปรับปรุงขยาย</v>
          </cell>
          <cell r="D13" t="str">
            <v>กปภ.สาขารังสิต ส่วนที่ 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 xml:space="preserve"> - กำลังจัดหาที่ดิน อยู่ระหว่างสำรวจ/ออกแบบ 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- กำลังจัดหาที่ดิน และสำรวจ/ออกแบบ 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 t="str">
            <v xml:space="preserve"> -อยู่ระหว่างจัดซื้อที่ดินและสำรวจ/ออกแบบ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 xml:space="preserve"> -อยู่ระหว่างจัดซื้อที่ดินและสำรวจ/ออกแบบ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 t="str">
            <v xml:space="preserve"> -อยู่ระหว่างจัดซื้อที่ดินและสำรวจ/ออกแบบ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 xml:space="preserve"> -อยู่ระหว่างจัดซื้อที่ดินและสำรวจ/ออกแบบ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 t="str">
            <v xml:space="preserve"> -อยู่ระหว่างจัดซื้อที่ดิน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 t="str">
            <v xml:space="preserve"> - กำลังจัดหาที่ดินและสำรวจ/ออกแบบ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 t="str">
            <v xml:space="preserve"> - กำลังจัดหาที่ดินและสำรวจ/ออกแบบ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 t="str">
            <v xml:space="preserve"> - กำลังจัดหาที่ดินและสำรวจ/ออกแบบ</v>
          </cell>
          <cell r="BR13">
            <v>0</v>
          </cell>
        </row>
        <row r="14">
          <cell r="A14" t="str">
            <v>pt03</v>
          </cell>
          <cell r="B14">
            <v>2557</v>
          </cell>
          <cell r="C14" t="str">
            <v>ก่อสร้างปรับปรุงขยาย</v>
          </cell>
          <cell r="D14" t="str">
            <v>กปภ.สาขารังสิต ส่วนที่ 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 xml:space="preserve"> - อยู่ระหว่างประมาณราคา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 xml:space="preserve"> - อยู่ระหว่างประมาณราคา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 t="str">
            <v xml:space="preserve"> - อยู่ระหว่างสำรวจ/ออกแบบ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 xml:space="preserve"> - อยู่ระหว่างสำรวจ/ออกแบบ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 t="str">
            <v xml:space="preserve"> - อยู่ระหว่างสำรวจ/ออกแบบ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 t="str">
            <v xml:space="preserve"> - อยู่ระหว่างสำรวจ/ออกแบบ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 t="str">
            <v xml:space="preserve"> - อยู่ระหว่างสำรวจ/ออกแบบ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 t="str">
            <v xml:space="preserve"> - อยู่ระหว่างสำรวจ/ออกแบบ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 t="str">
            <v xml:space="preserve"> - อยู่ระหว่างประมาณราคา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 t="str">
            <v xml:space="preserve"> - อยู่ระหว่างประมาณราคา</v>
          </cell>
          <cell r="BR14">
            <v>0</v>
          </cell>
        </row>
        <row r="15">
          <cell r="A15" t="str">
            <v>1Z.57.1369.1.1.1.00.</v>
          </cell>
          <cell r="B15">
            <v>2557</v>
          </cell>
          <cell r="C15" t="str">
            <v>ก่อสร้างปรับปรุงขยาย</v>
          </cell>
          <cell r="D15" t="str">
            <v>กปภ. สาขาบ้านนา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0.04</v>
          </cell>
          <cell r="L15">
            <v>0</v>
          </cell>
          <cell r="M15">
            <v>0</v>
          </cell>
          <cell r="N15">
            <v>0</v>
          </cell>
          <cell r="O15">
            <v>0.18</v>
          </cell>
          <cell r="P15">
            <v>0.04</v>
          </cell>
          <cell r="Q15">
            <v>0</v>
          </cell>
          <cell r="R15">
            <v>0</v>
          </cell>
          <cell r="S15">
            <v>0</v>
          </cell>
          <cell r="T15">
            <v>5.46</v>
          </cell>
          <cell r="U15">
            <v>0.04</v>
          </cell>
          <cell r="V15">
            <v>0</v>
          </cell>
          <cell r="W15">
            <v>0</v>
          </cell>
          <cell r="X15">
            <v>0</v>
          </cell>
          <cell r="Y15">
            <v>10.8</v>
          </cell>
          <cell r="Z15">
            <v>0.04</v>
          </cell>
          <cell r="AA15" t="str">
            <v xml:space="preserve"> - ผู้รับจ้างขาดสภาพคล่องและแรงงาน</v>
          </cell>
          <cell r="AB15">
            <v>0</v>
          </cell>
          <cell r="AC15">
            <v>0</v>
          </cell>
          <cell r="AD15">
            <v>16.52</v>
          </cell>
          <cell r="AE15">
            <v>0.04</v>
          </cell>
          <cell r="AF15" t="str">
            <v xml:space="preserve"> - ผู้รับจ้างขาดสภาพคล่องและแรงงาน</v>
          </cell>
          <cell r="AG15" t="str">
            <v xml:space="preserve"> - เร่งรัด/ประสานงานผู้รับจ้าง</v>
          </cell>
          <cell r="AH15">
            <v>0</v>
          </cell>
          <cell r="AI15">
            <v>22.64</v>
          </cell>
          <cell r="AJ15">
            <v>1.06</v>
          </cell>
          <cell r="AK15" t="str">
            <v xml:space="preserve"> - ผู้รับจ้างขาดสภาพคล่องและแรงงาน</v>
          </cell>
          <cell r="AL15" t="str">
            <v xml:space="preserve"> - เร่งรัด/ประสานงานผู้รับจ้าง</v>
          </cell>
          <cell r="AM15">
            <v>0</v>
          </cell>
          <cell r="AN15">
            <v>29.7</v>
          </cell>
          <cell r="AO15">
            <v>1.19</v>
          </cell>
          <cell r="AP15" t="str">
            <v xml:space="preserve"> - ผู้รับจ้างขาดสภาพคล่องและแรงงาน</v>
          </cell>
          <cell r="AQ15">
            <v>0</v>
          </cell>
          <cell r="AR15">
            <v>0</v>
          </cell>
          <cell r="AS15">
            <v>37.299999999999997</v>
          </cell>
          <cell r="AT15">
            <v>1.57</v>
          </cell>
          <cell r="AU15" t="str">
            <v xml:space="preserve"> - ผู้รับจ้างขาดสภาพคล่องและแรงงาน</v>
          </cell>
          <cell r="AV15">
            <v>0</v>
          </cell>
          <cell r="AW15">
            <v>0</v>
          </cell>
          <cell r="AX15">
            <v>44.72</v>
          </cell>
          <cell r="AY15">
            <v>3.42</v>
          </cell>
          <cell r="AZ15" t="str">
            <v xml:space="preserve"> - ผู้รับจ้างขาดสภาพคล่องและแรงงาน</v>
          </cell>
          <cell r="BA15">
            <v>0</v>
          </cell>
          <cell r="BB15">
            <v>0</v>
          </cell>
          <cell r="BC15">
            <v>51.49</v>
          </cell>
          <cell r="BD15">
            <v>4.3899999999999997</v>
          </cell>
          <cell r="BE15" t="str">
            <v xml:space="preserve"> - ผู้รับจ้างขาดสภาพคล่องและแรงงาน</v>
          </cell>
          <cell r="BF15" t="str">
            <v xml:space="preserve"> - ฝวศ. ได้ประสานงานกับโรงงานผู้ผลิต (บ.ไทยก้าวไกล) เข้ามาช่วยเหลือส่งท่อและเสริมสภาพคล่องให้ผู้รับจ้าง</v>
          </cell>
          <cell r="BG15">
            <v>0</v>
          </cell>
          <cell r="BH15">
            <v>52.42</v>
          </cell>
          <cell r="BI15">
            <v>4.78</v>
          </cell>
          <cell r="BJ15" t="str">
            <v xml:space="preserve"> - ผู้รับจ้างขาดสภาพคล่องและแรงงาน</v>
          </cell>
          <cell r="BK15">
            <v>0</v>
          </cell>
          <cell r="BL15">
            <v>0</v>
          </cell>
          <cell r="BM15">
            <v>67.77</v>
          </cell>
          <cell r="BN15">
            <v>6.75</v>
          </cell>
          <cell r="BO15" t="str">
            <v xml:space="preserve"> - ผู้รับจ้างขาดสภาพคล่องและแรงงาน</v>
          </cell>
          <cell r="BP15" t="str">
            <v xml:space="preserve"> - ผู้รับจ้างได้เพิ่มจำนวนช่างเข้าดำเนินการให้เหมาะสมกับปริมาณงานที่ต้องดำเนินการแล้ว</v>
          </cell>
          <cell r="BQ15">
            <v>0</v>
          </cell>
          <cell r="BR15">
            <v>74.150000000000006</v>
          </cell>
        </row>
        <row r="16">
          <cell r="A16" t="str">
            <v>1Z.57.1370.1.1.1.00.</v>
          </cell>
          <cell r="B16">
            <v>2557</v>
          </cell>
          <cell r="C16" t="str">
            <v>ก่อสร้างปรับปรุงขยาย</v>
          </cell>
          <cell r="D16" t="str">
            <v>กปภ. สาขาพิมาย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 xml:space="preserve">  - ประกวดราคาวันที่ 30 ก.ย.57(รอดำเนินการใหม่)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  <cell r="X16" t="str">
            <v xml:space="preserve">  - ประกวดราคาครั้งที่ 3 (ไม่มีผู้ซื้อเอกสารส่งเรื่องให้ ฝวศ.ทบทวนรายละเอียด)</v>
          </cell>
          <cell r="Y16">
            <v>0</v>
          </cell>
          <cell r="Z16">
            <v>0</v>
          </cell>
          <cell r="AA16">
            <v>0</v>
          </cell>
          <cell r="AB16" t="str">
            <v xml:space="preserve">  - ประกวดราคาครั้งที่ 3 (ไม่มีผู้ซื้อเอกสารส่งเรื่องให้ ฝวศ.ทบทวนรายละเอียด)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 t="str">
            <v xml:space="preserve"> - อยู่ระหว่างจัด TOR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 xml:space="preserve"> - อยู่ระหว่างดำเนินการประกวดราคาวันที่ 30 เม.ย.58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 t="str">
            <v xml:space="preserve"> - อยู่ระหว่างนำผลเสนอคณะกรรมการ กปภ. อนุมัติรับราคา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 t="str">
            <v xml:space="preserve"> - อยู่ระหว่างนำผลเสนอคณะกรรมการ กปภ. อนุมัติรับราคา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 t="str">
            <v xml:space="preserve"> - อยู่ระหว่างนำผลเสนอคณะกรรมการ กปภ. อนุมัติรับราคา วันที่ 22 ก.ค.58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 t="str">
            <v xml:space="preserve"> - ลงนามสัญญา วันที่ 29 ก.ค.58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3.42</v>
          </cell>
        </row>
        <row r="17">
          <cell r="A17" t="str">
            <v>1Z.57.1368.1.1.1.00.</v>
          </cell>
          <cell r="B17">
            <v>2557</v>
          </cell>
          <cell r="C17" t="str">
            <v>ก่อสร้างปรับปรุงขยาย</v>
          </cell>
          <cell r="D17" t="str">
            <v>กปภ. สาขาพระพุทธบาท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0.75</v>
          </cell>
          <cell r="K17">
            <v>0</v>
          </cell>
          <cell r="L17">
            <v>0</v>
          </cell>
          <cell r="M17">
            <v>0</v>
          </cell>
          <cell r="N17" t="str">
            <v xml:space="preserve"> - อยู่ระหว่างการเตรียมการก่อสร้าง</v>
          </cell>
          <cell r="O17">
            <v>3.11</v>
          </cell>
          <cell r="P17">
            <v>0.09</v>
          </cell>
          <cell r="Q17" t="str">
            <v xml:space="preserve"> - อยู่ระหว่างการจัดส่งวัสดุเข้าหน้างานก่อสร้าง</v>
          </cell>
          <cell r="R17">
            <v>0</v>
          </cell>
          <cell r="S17">
            <v>0</v>
          </cell>
          <cell r="T17">
            <v>5.53</v>
          </cell>
          <cell r="U17">
            <v>1.74</v>
          </cell>
          <cell r="V17" t="str">
            <v xml:space="preserve"> - งานก่อสร้างถังน้ำใส 2,000 ลบ.ม. ผู้รับจ้างเสนอขอขยับตำแหน่งอาคาร เนื่องจากตำแหน่งอยู่ชิดอาคารเดิม</v>
          </cell>
          <cell r="W17" t="str">
            <v xml:space="preserve"> - ฝวศ. อยู่ระหว่างพิจารณา</v>
          </cell>
          <cell r="X17">
            <v>0</v>
          </cell>
          <cell r="Y17">
            <v>7.38</v>
          </cell>
          <cell r="Z17">
            <v>4.8899999999999997</v>
          </cell>
          <cell r="AA17" t="str">
            <v xml:space="preserve"> - งานก่อสร้างถังน้ำใส 2,000 ลบ.ม. ผู้รับจ้างเสนอขอขยับตำแหน่งอาคาร เนื่องจากตำแหน่งอยู่ชิดอาคารเดิม</v>
          </cell>
          <cell r="AB17" t="str">
            <v xml:space="preserve"> - ฝวศ. อยู่ระหว่างพิจารณา</v>
          </cell>
          <cell r="AC17">
            <v>0</v>
          </cell>
          <cell r="AD17">
            <v>10.74</v>
          </cell>
          <cell r="AE17">
            <v>8.27</v>
          </cell>
          <cell r="AF17" t="str">
            <v xml:space="preserve"> - งานก่อสร้างถังน้ำใส 2,000 ลบ.ม. ผู้รับจ้างเสนอขอขยับตำแหน่งอาคาร เนื่องจากตำแหน่งอยู่ชิดอาคารเดิม(บริเวณสถานีผลิตน้ำหนองโดน)</v>
          </cell>
          <cell r="AG17" t="str">
            <v xml:space="preserve"> - ฝวศ. อยู่ระหว่างพิจารณา</v>
          </cell>
          <cell r="AH17">
            <v>0</v>
          </cell>
          <cell r="AI17">
            <v>14.98</v>
          </cell>
          <cell r="AJ17">
            <v>13.28</v>
          </cell>
          <cell r="AK17" t="str">
            <v xml:space="preserve"> - งานก่อสร้างถังน้ำใส 2,000 ลบ.ม. ผู้รับจ้างเสนอขอขยับตำแหน่งอาคาร เนื่องจากตำแหน่งอยู่ชิดอาคารเดิม(บริเวณสถานีผลิตน้ำหนองโดน)</v>
          </cell>
          <cell r="AL17" t="str">
            <v xml:space="preserve"> - อยู่ระหว่าง ฝวศ.พิจารณา</v>
          </cell>
          <cell r="AM17">
            <v>0</v>
          </cell>
          <cell r="AN17">
            <v>19.37</v>
          </cell>
          <cell r="AO17">
            <v>14.01</v>
          </cell>
          <cell r="AP17" t="str">
            <v xml:space="preserve"> - ยังไม่สามารถส่งมอบพื้นที่ให้ผู้รับจ้าง เนื่องจากแบบแปลนไม่สอดคล้องกับหน้างานจริง อยู่ระหว่างแก้ไขแบบ</v>
          </cell>
          <cell r="AQ17">
            <v>0</v>
          </cell>
          <cell r="AR17">
            <v>0</v>
          </cell>
          <cell r="AS17">
            <v>24.28</v>
          </cell>
          <cell r="AT17">
            <v>19.68</v>
          </cell>
          <cell r="AU17" t="str">
            <v xml:space="preserve"> - งานย้ายแนวท่อ S dia. 400 มม. บริเวณถนนพหลโยธินจากฝั่งซ้ายไปฝั่งขวา  - เทศบาลให้ย้ายตำแหน่งวางท่อ PE dia. 710 มม. บนฟุตบาทไปวางบน ถนน คสล. ยาว 1,600 เมตร และ เทศบาลคิดเงินค่าธรรมเนียม </v>
          </cell>
          <cell r="AV17">
            <v>0</v>
          </cell>
          <cell r="AW17">
            <v>0</v>
          </cell>
          <cell r="AX17">
            <v>28.14</v>
          </cell>
          <cell r="AY17">
            <v>27.13</v>
          </cell>
          <cell r="AZ17" t="str">
            <v xml:space="preserve"> - งานย้ายแนวท่อ S dia. 400 มม. บริเวณถนนพหลโยธินจากฝั่งซ้ายไปฝั่งขวา  - เทศบาลให้ย้ายตำแหน่งวางท่อ PE dia. 710 มม. บนฟุตบาทไปวางบน ถนน คสล. ยาว 1,600 เมตร และ เทศบาลคิดเงินค่าธรรมเนียม  - งานแก้ไขเปลี่ยนแปลงการก่อสร้าง อยู่ระหว่างรวบรวมเอกสารประกอบการแก้ไขสัญญา</v>
          </cell>
          <cell r="BA17">
            <v>0</v>
          </cell>
          <cell r="BB17">
            <v>0</v>
          </cell>
          <cell r="BC17">
            <v>35.770000000000003</v>
          </cell>
          <cell r="BD17">
            <v>39.22</v>
          </cell>
          <cell r="BE17" t="str">
            <v xml:space="preserve"> - งานย้ายแนวท่อ S dia. 400 มม. บริเวณถนนพหลโยธินจากฝั่งซ้ายไปฝั่งขวา  - เทศบาลให้ย้ายตำแหน่งวางท่อ PE dia. 710 มม. บนฟุตบาทไปวางบน ถนน คสล. ยาว 1,600 เมตร และ เทศบาลคิดเงินค่าธรรมเนียม  - งานแก้ไขเปลี่ยนแปลงการก่อสร้าง จำนวน 18 เรื่อง</v>
          </cell>
          <cell r="BF17" t="str">
            <v xml:space="preserve"> - อยู่ระหว่างรวบรวมเอกสารประกอบการแก้ไขสัญญา</v>
          </cell>
          <cell r="BG17">
            <v>0</v>
          </cell>
          <cell r="BH17">
            <v>45.16</v>
          </cell>
          <cell r="BI17">
            <v>42.98</v>
          </cell>
          <cell r="BJ17" t="str">
            <v xml:space="preserve">  - งานแก้ไขเปลี่ยนแปลงการก่อสร้าง จำนวน 18 เรื่อง - เทศบาลคิดค่าธรรมเนียมการวางท่อในเขตเทศบาล</v>
          </cell>
          <cell r="BK17" t="str">
            <v xml:space="preserve"> - อยู่ระหว่างรวบรวมเอกสารเสนอแก้ไขสัญญา</v>
          </cell>
          <cell r="BL17">
            <v>0</v>
          </cell>
          <cell r="BM17">
            <v>55.25</v>
          </cell>
          <cell r="BN17">
            <v>60.37</v>
          </cell>
          <cell r="BO17" t="str">
            <v xml:space="preserve">  - งานแก้ไขเปลี่ยนแปลงการก่อสร้าง จำนวน 12 เรื่อง - เทศบาลคิดค่าธรรมเนียมการวางท่อในเขตเทศบาล</v>
          </cell>
          <cell r="BP17" t="str">
            <v xml:space="preserve"> - อยู่ระหว่างรวบรวมเอกสารเสนอแก้ไขสัญญา</v>
          </cell>
          <cell r="BQ17">
            <v>0</v>
          </cell>
          <cell r="BR17">
            <v>65.25</v>
          </cell>
        </row>
        <row r="18">
          <cell r="A18" t="str">
            <v>1Z.57.1375.1.1.1.00.</v>
          </cell>
          <cell r="B18">
            <v>2557</v>
          </cell>
          <cell r="C18" t="str">
            <v>ก่อสร้างปรับปรุงขยาย</v>
          </cell>
          <cell r="D18" t="str">
            <v>กปภ. สาขาสิงห์บุรี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 xml:space="preserve"> - อยู่ระหว่างการเตรียมการก่อสร้าง</v>
          </cell>
          <cell r="O18">
            <v>1.78</v>
          </cell>
          <cell r="P18">
            <v>0.12</v>
          </cell>
          <cell r="Q18" t="str">
            <v xml:space="preserve"> - อยู่ระหว่างการจัดส่งวัสดุเข้าหน้างานก่อสร้าง</v>
          </cell>
          <cell r="R18">
            <v>0</v>
          </cell>
          <cell r="S18">
            <v>0</v>
          </cell>
          <cell r="T18">
            <v>5.1100000000000003</v>
          </cell>
          <cell r="U18">
            <v>0.67</v>
          </cell>
          <cell r="V18" t="str">
            <v xml:space="preserve"> - รอหนังสือตอบอนุญาตวางท่อจากกรมทางหลวงและกรมชลประทาน</v>
          </cell>
          <cell r="W18">
            <v>0</v>
          </cell>
          <cell r="X18">
            <v>0</v>
          </cell>
          <cell r="Y18">
            <v>8.66</v>
          </cell>
          <cell r="Z18">
            <v>1.68</v>
          </cell>
          <cell r="AA18" t="str">
            <v xml:space="preserve"> - กรมทางหลวงและกรมชลประทานยังไม่อนุญาตให้วางท่อ</v>
          </cell>
          <cell r="AB18" t="str">
            <v xml:space="preserve"> - อยู่ระหว่างประสานกกรมทางหลวง และกรมชลประทานเพื่อขออนุญาต</v>
          </cell>
          <cell r="AC18">
            <v>0</v>
          </cell>
          <cell r="AD18">
            <v>12.92</v>
          </cell>
          <cell r="AE18">
            <v>5.42</v>
          </cell>
          <cell r="AF18" t="str">
            <v xml:space="preserve"> - รอหนังสือตอบอนุญาตจากกรมทางหลวงและกรมชลประทานให้วางท่อ</v>
          </cell>
          <cell r="AG18" t="str">
            <v xml:space="preserve"> - ประสานกรมทางหลวง และกรมชลประทานเพื่อขออนุญาต</v>
          </cell>
          <cell r="AH18">
            <v>0</v>
          </cell>
          <cell r="AI18">
            <v>17.2</v>
          </cell>
          <cell r="AJ18">
            <v>9.3800000000000008</v>
          </cell>
          <cell r="AK18" t="str">
            <v xml:space="preserve"> - รอหนังสือตอบอนุญาตจากกรมทางหลวงและกรมชลประทานให้วางท่อ</v>
          </cell>
          <cell r="AL18" t="str">
            <v xml:space="preserve"> - ประสานกรมทางหลวง และกรมชลประทานเพื่อขออนุญาต</v>
          </cell>
          <cell r="AM18">
            <v>0</v>
          </cell>
          <cell r="AN18">
            <v>22.2</v>
          </cell>
          <cell r="AO18">
            <v>11.82</v>
          </cell>
          <cell r="AP18" t="str">
            <v xml:space="preserve"> - การวางท่อทางหลวงหมายเลข 32 อยู่ระหว่างการพิจารณาของแขวงทางหลวงสิงห์บุรี - กรมชลประทานยังไม่ตอบอนุญาตให้วางท่อ</v>
          </cell>
          <cell r="AQ18">
            <v>0</v>
          </cell>
          <cell r="AR18">
            <v>0</v>
          </cell>
          <cell r="AS18">
            <v>29.89</v>
          </cell>
          <cell r="AT18">
            <v>14.74</v>
          </cell>
          <cell r="AU18" t="str">
            <v xml:space="preserve"> - การวางท่อประปา PE dia.400,500 มม. Line NB-TW ทางหลวงหมายเลข 32 ติดตอม่อเสาไฟฟ้า และท่อ PVC dia. 300 มม. เดิม ขอขยับตำแหน่ง อยู่ระหว่างการพิจารณา ของแขวงการทางสิงห์บุรี - กรมชลประทานชัณสูตร ให้เปลี่ยนแปลง รูปแบบการวางท่อข้ามคลองใหม่ </v>
          </cell>
          <cell r="AV18">
            <v>0</v>
          </cell>
          <cell r="AW18">
            <v>0</v>
          </cell>
          <cell r="AX18">
            <v>36.97</v>
          </cell>
          <cell r="AY18">
            <v>19.04</v>
          </cell>
          <cell r="AZ18" t="str">
            <v xml:space="preserve"> - การวางท่อ HDPE 400 มม. LINE NB-TW ทางหลวงหมายเลข 32 ติดตอม่อเสาไฟฟ้า และท่อ PVC 300 มม. สภาพพื้นที่ไม่ สอดคล้องกับแบบแปลน จำนวน 13 จุด ไม่สามารถก่อสร้างได้ - กรมชลประทานยังไม่อนุญาตให้วางท่อ - การวางท่อขนาด 500 มม. LINE SG1 ริมคลองชลประทาน (เป็นพื้นที่หน่วยงาน กรมโยธาธิการขอใช้ก่อสร้างบ้านพักราชการ)</v>
          </cell>
          <cell r="BA18" t="str">
            <v xml:space="preserve"> - อยู่ระหว่างติดตามประสานงาน</v>
          </cell>
          <cell r="BB18">
            <v>0</v>
          </cell>
          <cell r="BC18">
            <v>45.12</v>
          </cell>
          <cell r="BD18">
            <v>24.23</v>
          </cell>
          <cell r="BE18" t="str">
            <v xml:space="preserve"> - รูปแบบการวางท่อไม่สอดคล้องกับสถานที่</v>
          </cell>
          <cell r="BF18" t="str">
            <v xml:space="preserve"> - อยู่ระหว่างผู้ออกแบบแก้ไขแบบและรอผลตอบอนุญาตจากกรมชลประทาน</v>
          </cell>
          <cell r="BG18">
            <v>0</v>
          </cell>
          <cell r="BH18">
            <v>50.94</v>
          </cell>
          <cell r="BI18">
            <v>29.42</v>
          </cell>
          <cell r="BJ18" t="str">
            <v xml:space="preserve"> - รูปแบบการวางท่อไม่สอดคล้องกับสถานที่ - งานวางท่อทางหลวงหมายเลข 3028 และ 3030 กรมทางหลวงมีการปรับปรุงไหล่ทางและสะพาน ยังไม่สามารถเข้าดำเนินการวางท่อเกาะสะพานได้</v>
          </cell>
          <cell r="BK18" t="str">
            <v xml:space="preserve"> - อยู่ระหว่างผู้ออกแบบแก้ไขแบบและรอผลตอบอนุญาตจากกรมชลประทาน - อยู่ระหว่างกรมทางหลวงปรับปรุงไหล่ทางและสะพานให้แล้วเสร็จ</v>
          </cell>
          <cell r="BL18">
            <v>0</v>
          </cell>
          <cell r="BM18">
            <v>35.159999999999997</v>
          </cell>
          <cell r="BN18">
            <v>33.869999999999997</v>
          </cell>
          <cell r="BO18" t="str">
            <v xml:space="preserve"> - รูปแบบการวางท่อไม่สอดคล้องกับสถานที่ - งานวางท่อทางหลวงหมายเลข 3028 และ 3030 กรมทางหลวงมีการปรับปรุงไหล่ทางและสะพาน ยังไม่สามารถเข้าดำเนินการวางท่อเกาะสะพานได้- กรมชลประทานยังไม่ตอบอนุญาต</v>
          </cell>
          <cell r="BP18" t="str">
            <v xml:space="preserve"> - อยู่ระหว่างรวบรวมเอกสารเสนอขออนุมัติแก้ไขสัญญา และเรื่องงานแก้ไขอยู่ระหว่างผู้ออกแบบ (ฝวศ.) พิจารณา - ปรับแผนงานก่อสร้าง</v>
          </cell>
          <cell r="BQ18">
            <v>0</v>
          </cell>
          <cell r="BR18">
            <v>39.72</v>
          </cell>
        </row>
        <row r="19">
          <cell r="A19" t="str">
            <v>1Z.57.2177.2.1.0.00.2</v>
          </cell>
          <cell r="B19">
            <v>2557</v>
          </cell>
          <cell r="C19" t="str">
            <v>งบลงทุนจัดทำแผนระยะยาว</v>
          </cell>
          <cell r="D19" t="str">
            <v>โครงการปรับปรุงเพิ่มกำลังการผลิต (Modify) ระบบผลิตขนาด 2,000 เป็น 3,500 ลบ.ม./ชม. และวางท่อเสริมแรงดัน สถานีผลิตน้ำคลอง 13 กปภ.สาขาธัญบุรี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 xml:space="preserve"> - อยู่ระหว่างลงร่าง TOR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 t="str">
            <v xml:space="preserve"> - เสนอคณะกรรมการ กปภ.อนุมัติราคา วันที่ 20 ม.ค.57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 xml:space="preserve"> - อยู่ระหว่างรอลงนามสัญญา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 t="str">
            <v xml:space="preserve"> - อยู่ระหว่างนำเสนอผลการต่อรองราคากลางที่ปรับลดใหม่ ตามมติครม. วันที่ 30 ธ.ค.58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ลงนามสัญญาวันที่ 23 มี.ค.58</v>
          </cell>
          <cell r="AN19">
            <v>0.16</v>
          </cell>
          <cell r="AO19">
            <v>0.03</v>
          </cell>
          <cell r="AP19">
            <v>0</v>
          </cell>
          <cell r="AQ19">
            <v>0</v>
          </cell>
          <cell r="AR19">
            <v>0</v>
          </cell>
          <cell r="AS19">
            <v>12.7</v>
          </cell>
          <cell r="AT19">
            <v>14.01</v>
          </cell>
          <cell r="AU19">
            <v>0</v>
          </cell>
          <cell r="AV19">
            <v>0</v>
          </cell>
          <cell r="AW19">
            <v>0</v>
          </cell>
          <cell r="AX19">
            <v>24.66</v>
          </cell>
          <cell r="AY19">
            <v>20.93</v>
          </cell>
          <cell r="AZ19">
            <v>0</v>
          </cell>
          <cell r="BA19">
            <v>0</v>
          </cell>
          <cell r="BB19">
            <v>0</v>
          </cell>
          <cell r="BC19">
            <v>35.200000000000003</v>
          </cell>
          <cell r="BD19">
            <v>34.799999999999997</v>
          </cell>
          <cell r="BE19">
            <v>0</v>
          </cell>
          <cell r="BF19">
            <v>0</v>
          </cell>
          <cell r="BG19">
            <v>0</v>
          </cell>
          <cell r="BH19">
            <v>53.08</v>
          </cell>
          <cell r="BI19">
            <v>39.979999999999997</v>
          </cell>
          <cell r="BJ19">
            <v>0</v>
          </cell>
          <cell r="BK19">
            <v>0</v>
          </cell>
          <cell r="BL19">
            <v>0</v>
          </cell>
          <cell r="BM19">
            <v>68.05</v>
          </cell>
          <cell r="BN19">
            <v>48.08</v>
          </cell>
          <cell r="BO19" t="str">
            <v xml:space="preserve"> - แนววางท่อตามแบบบางส่วนรุกล้ำที่ เอกชนต้องแก้ไขตามสภาพพื้นที่ </v>
          </cell>
          <cell r="BP19" t="str">
            <v xml:space="preserve"> - อยู่ระหว่างแก้ไขแบบและประมาณราคา</v>
          </cell>
          <cell r="BQ19">
            <v>0</v>
          </cell>
          <cell r="BR19">
            <v>80.59</v>
          </cell>
        </row>
        <row r="20">
          <cell r="A20" t="str">
            <v>1Z.58.1586.1.1.1.00.</v>
          </cell>
          <cell r="B20">
            <v>2558</v>
          </cell>
          <cell r="C20" t="str">
            <v>ก่อสร้างปรับปรุงขยาย</v>
          </cell>
          <cell r="D20" t="str">
            <v>กปภ.สาขาด่านขุนทด อ.ด่านขุนทด จ.นครราชสีมา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 xml:space="preserve"> - อยู่ระหว่างคณะกรรมการ กปภ. อนุมัติรับราคา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 t="str">
            <v xml:space="preserve"> - คณะกรรมการ กปภ. เห็นชอบ อนุมัติรับราคาวันที่ 17 ก.พ.58 (อยู่ระหว่างรอลงนามสัญญา)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 xml:space="preserve"> - อยู่ระหว่างสำนักงบประมาณพิจารณาความเหมาะสมของราคา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 t="str">
            <v>ลงนามสัญญาวันที่ 28 เม.ย.58</v>
          </cell>
          <cell r="AS20">
            <v>0.25</v>
          </cell>
          <cell r="AT20">
            <v>0</v>
          </cell>
          <cell r="AU20">
            <v>0</v>
          </cell>
          <cell r="AV20">
            <v>0</v>
          </cell>
          <cell r="AW20" t="str">
            <v xml:space="preserve"> - กปภ.ยังส่งมอบพื้นที่ก่อสร้างบริเวณเขตชลประทานให้ผู้รับจ้างไม่ได้</v>
          </cell>
          <cell r="AX20">
            <v>0.47</v>
          </cell>
          <cell r="AY20">
            <v>0</v>
          </cell>
          <cell r="AZ20" t="str">
            <v xml:space="preserve"> - กปภ.ยังส่งมอบพื้นที่ก่อสร้างบริเวณเขตชลประทานให้ผู้รับจ้างไม่ได้  - ผู้รับจ้างกำลังเตรียมเข้าดำเนินการ ขุดวางท่อ</v>
          </cell>
          <cell r="BA20">
            <v>0</v>
          </cell>
          <cell r="BB20">
            <v>0</v>
          </cell>
          <cell r="BC20">
            <v>1.47</v>
          </cell>
          <cell r="BD20">
            <v>0.15</v>
          </cell>
          <cell r="BE20" t="str">
            <v xml:space="preserve"> - รอการตอบอนุญาตของกรมทางหลวง ให้วางท่อ - รอตอบอนุญาตจากชลประทานในการ ขอใช้พื้นที่ </v>
          </cell>
          <cell r="BF20">
            <v>0</v>
          </cell>
          <cell r="BG20">
            <v>0</v>
          </cell>
          <cell r="BH20">
            <v>1.69</v>
          </cell>
          <cell r="BI20">
            <v>4.37</v>
          </cell>
          <cell r="BJ20" t="str">
            <v xml:space="preserve"> - รอการตอบอนุญาตของกรมทางหลวง ให้วางท่อ โดยมีความยาวประมาณ 4 กิโลเมตร- รอตอบอนุญาตจากชลประทานในการ ขอใช้พื้นที่ </v>
          </cell>
          <cell r="BK20">
            <v>0</v>
          </cell>
          <cell r="BL20">
            <v>0</v>
          </cell>
          <cell r="BM20">
            <v>2.67</v>
          </cell>
          <cell r="BN20">
            <v>10.53</v>
          </cell>
          <cell r="BO20" t="str">
            <v xml:space="preserve"> - กรมทางหลวงยังไม่อนุญาตให้ดำเนินการขุดวางท่อในเขตทางหลวง</v>
          </cell>
          <cell r="BP20" t="str">
            <v xml:space="preserve"> - ประสานงานและได้รับแจ้งจากแขวงการทางนครราชสีมาที่ 2 โดยแจ้งไม่ขัดข้องแนววางท่อที่กปภ.แจ้งขออนุญาต แต่มิให้กปภ.ดำเนินการก่อนอนุญาต</v>
          </cell>
          <cell r="BQ20">
            <v>0</v>
          </cell>
          <cell r="BR20">
            <v>6.19</v>
          </cell>
        </row>
        <row r="21">
          <cell r="A21" t="str">
            <v>1Z.58.2278.1.1.1.00</v>
          </cell>
          <cell r="B21">
            <v>2558</v>
          </cell>
          <cell r="C21" t="str">
            <v>ก่อสร้างปรับปรุงขยาย</v>
          </cell>
          <cell r="D21" t="str">
            <v>กปภ.สาขาพระนครศรีอยุธยา อ.พระนครศรีอยุธยา-บางปะอิน-วังน้อย-อุทัย จ.พระนครศรีอยุธยา ส่วนที่ 1 ก่อสร้างเพิ่มกำลังผลิตสถานีผลิตน้ำพระนครศรีอยุธยา 2 และระบบท่อส่ง-จ่าย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 t="str">
            <v xml:space="preserve"> - อยู่ระหว่างจัดซื้อที่ดิน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 xml:space="preserve"> - อยู่ระหว่างจัดซื้อที่ดิน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 t="str">
            <v xml:space="preserve"> - อยู่ระหว่างจัดซื้อที่ดิน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 t="str">
            <v xml:space="preserve"> - อยู่ระหว่างจัดซื้อที่ดิน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 t="str">
            <v xml:space="preserve"> - อยู่ระหว่างจัดซื้อที่ดิน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 t="str">
            <v xml:space="preserve"> - ปรับแผนใหม่ใช้ที่ดินเดิมทั้งหมด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 t="str">
            <v xml:space="preserve"> - ปรับแผนใหม่ใช้ที่ดินเดิมทั้งหมด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 t="str">
            <v xml:space="preserve"> - ปรับแผนใหม่ใช้ที่ดินเดิมทั้งหมด</v>
          </cell>
          <cell r="BR21">
            <v>0</v>
          </cell>
        </row>
        <row r="22">
          <cell r="A22" t="str">
            <v>1Z.58.2279.1.1.1.00</v>
          </cell>
          <cell r="B22">
            <v>2558</v>
          </cell>
          <cell r="C22" t="str">
            <v>ก่อสร้างปรับปรุงขยาย</v>
          </cell>
          <cell r="D22" t="str">
            <v>กปภ.สาขาพระนครศรีอยุธยา อ.พระนครศรีอยุธยา-บางปะอิน-วังน้อย-อุทัย จ.พระนครศรีอยุธยา ส่วนที่ 2 ก่อสร้างสถานีจ่ายน้ำวังน้อย และระบบท่อส่ง-จ่าย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 t="str">
            <v xml:space="preserve"> - ปรับแผนใหม่ใช้ที่ดินเดิมทั้งหมด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 t="str">
            <v xml:space="preserve"> - ปรับแผนใหม่ใช้ที่ดินเดิมทั้งหมด</v>
          </cell>
          <cell r="BR22">
            <v>0</v>
          </cell>
        </row>
        <row r="23">
          <cell r="A23" t="str">
            <v>1Z.58.1574.1.1.1.00.3</v>
          </cell>
          <cell r="B23">
            <v>2558</v>
          </cell>
          <cell r="C23" t="str">
            <v>ก่อสร้างปรับปรุงขยาย</v>
          </cell>
          <cell r="D23" t="str">
            <v>กปภ.สาขาปากช่อง อ.ปากช่อง จ.นครราชสีมา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 t="str">
            <v xml:space="preserve"> - อยู่ระหว่างขอใช้ที่ดินที่ราชพัสดุ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 xml:space="preserve"> - อยู่ระหว่างสำรวจ/ออกแบบ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 t="str">
            <v xml:space="preserve"> - อยู่ระหว่างสำรวจ/ออกแบบ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 t="str">
            <v xml:space="preserve"> - อยู่ระหว่างสำรวจ/ออกแบบ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 t="str">
            <v xml:space="preserve"> - อยู่ระหว่างสำรวจ/ออกแบบ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 t="str">
            <v xml:space="preserve"> - อยู่ระหว่างสำรวจ/ออกแบบ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 t="str">
            <v xml:space="preserve"> - สำรวจ/ออกแบบ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 xml:space="preserve"> - สำรวจ/ออกแบบ</v>
          </cell>
          <cell r="BR23">
            <v>0</v>
          </cell>
        </row>
        <row r="24">
          <cell r="A24" t="str">
            <v>1Z.58.1575.1.1.1.00.3</v>
          </cell>
          <cell r="B24">
            <v>2558</v>
          </cell>
          <cell r="C24" t="str">
            <v>ก่อสร้างปรับปรุงขยาย</v>
          </cell>
          <cell r="D24" t="str">
            <v>กปภ.สาขาหนองแค อ.หนองแค-วิหารแดง-เมือง จ.สระบุรี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 t="str">
            <v xml:space="preserve"> - อยู่ระหว่างจัดซื้อที่ดิน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 t="str">
            <v xml:space="preserve"> - อยู่ระหว่างจัดซื้อที่ดิน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 t="str">
            <v xml:space="preserve"> - อยู่ระหว่างจัดซื้อที่ดิน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 t="str">
            <v xml:space="preserve"> - อยู่ระหว่างจัดซื้อที่ดิน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 t="str">
            <v xml:space="preserve"> - อยู่ระหว่างจัดซื้อที่ดิน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 t="str">
            <v xml:space="preserve"> - อยู่ระหว่างจัดซื้อที่ดิน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 t="str">
            <v xml:space="preserve"> - สำรวจ/ออกแบบ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 t="str">
            <v xml:space="preserve"> - สำรวจ/ออกแบบ</v>
          </cell>
          <cell r="BR24">
            <v>0</v>
          </cell>
        </row>
        <row r="25">
          <cell r="A25" t="str">
            <v>1Z.58.1590.1.1.2.00.1</v>
          </cell>
          <cell r="B25">
            <v>2558</v>
          </cell>
          <cell r="C25" t="str">
            <v>ก่อสร้างปรับปรุงกิจการประปาหลังรับโอน</v>
          </cell>
          <cell r="D25" t="str">
            <v>กปภ.สาขาชัยบาดาล(ลำสนธิ) อ.ลำสนธิ จ.ลพบุรี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 t="str">
            <v xml:space="preserve"> - อยู่ระหว่าง กปภ.ข.2 จัดหาที่ดินก่อนอนุมัติผลการประกวดราคา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 xml:space="preserve"> - อยู่ระหว่าง กปภ.ข.2 ดำเนินการขอใช้ที่ดิน (หากดำเนินการแล้วเสร็จจะนำผลเสนอคณะกรรมการ กปภ.อนุมัติ)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 t="str">
            <v xml:space="preserve"> - อยู่ระหว่าง กปภ.ข.2 ดำเนินการขอใช้ที่ดิน (หากดำเนินการแล้วเสร็จจะนำผลเสนอคณะกรรมการ กปภ.อนุมัติ)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 t="str">
            <v xml:space="preserve"> - อยู่ระหว่าง กปภ.ข.2 ดำเนินการขอใช้ที่ดิน (หากดำเนินการแล้วเสร็จจะนำผลเสนอคณะกรรมการ กปภ.อนุมัติ)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 t="str">
            <v xml:space="preserve">  - ลงนามสัญญาวันที่ 16 ก.ค.58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2.61</v>
          </cell>
          <cell r="BI25">
            <v>0</v>
          </cell>
          <cell r="BJ25" t="str">
            <v xml:space="preserve"> - งานก่อสร้างสถานีสูบน้ำดิบและสถานีผลิตน้ำกุดตาเพชร ยังส่งมอบพื้นที่ไม่ได้ เนื่องจากรอการขอใช้ที่ดินวทสป. ลพบุรี</v>
          </cell>
          <cell r="BK25" t="str">
            <v xml:space="preserve"> - อยู่ระหว่าง ฝวศ.ดำเนินการแก้ไขแบบแปลน - อยู่ระหว่างแขวงการทางลพบุรี 2 กรมทางหลวงชนบทลพบุรีและการรถไฟ ตอบอนุญาต</v>
          </cell>
          <cell r="BL25">
            <v>0</v>
          </cell>
          <cell r="BM25">
            <v>4.87</v>
          </cell>
          <cell r="BN25">
            <v>0.03</v>
          </cell>
          <cell r="BO25" t="str">
            <v xml:space="preserve"> - ย้ายผังบริเวณสถานีผลิตน้ำจากที่ดินกรมป่าไม้ตามแบบเดิม</v>
          </cell>
          <cell r="BP25" t="str">
            <v xml:space="preserve"> - กปภ.ได้ขอใช้ที่ดินสปก.จำนวน 29 ไร่ แทน อยู่ระหว่างการประเมินราคาจัดทำแบบของ ฝวศ.</v>
          </cell>
          <cell r="BQ25">
            <v>0</v>
          </cell>
          <cell r="BR25">
            <v>9.44</v>
          </cell>
        </row>
        <row r="26">
          <cell r="A26" t="str">
            <v>1Z.58.0034.2.1.0.00.2</v>
          </cell>
          <cell r="B26">
            <v>2558</v>
          </cell>
          <cell r="C26" t="str">
            <v>งบลงทุนจัดทำแผนระยะยาว</v>
          </cell>
          <cell r="D26" t="str">
            <v>ก่อสร้างระบบ Mobile Plant ขนาด 500 ลบ.ม./ชม. พร้อมระบบที่เกี่ยวข้อง และงานวางท่อเสริมแรงดันไปยังสถานีจ่ายน้ำแห่งใหม่บริเวณ ต.ลาดสวาย กปภ.สาขารังสิต จ.ปทุมธานี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 xml:space="preserve"> - ยังไม่ดำเนินการ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 t="str">
            <v xml:space="preserve"> - ยังไม่เริ่มดำเนินการ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 t="str">
            <v xml:space="preserve"> - ยังไม่เริ่มดำเนินการ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 t="str">
            <v xml:space="preserve"> - งานวางท่อ อยู่ระหว่างประมาณราคา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 xml:space="preserve"> - อยู่ระหว่างสำรวจ/ออกแบบ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 t="str">
            <v xml:space="preserve"> - อยู่ระหว่างสำรวจ/ออกแบบ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 t="str">
            <v xml:space="preserve"> - อยู่ระหว่างสำรวจ/ออกแบบ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 t="str">
            <v xml:space="preserve"> - ประมาณราคาแล้วเสร็จ อยู่ระหว่างขออนุมัติในหลักการ</v>
          </cell>
          <cell r="BR26">
            <v>0</v>
          </cell>
        </row>
      </sheetData>
      <sheetData sheetId="5" refreshError="1"/>
      <sheetData sheetId="6" refreshError="1"/>
      <sheetData sheetId="7" refreshError="1"/>
      <sheetData sheetId="8" refreshError="1">
        <row r="3">
          <cell r="A3" t="str">
            <v>รหัส Sap</v>
          </cell>
        </row>
        <row r="5">
          <cell r="A5" t="str">
            <v>1Z.55.2075.1.1.1.00.</v>
          </cell>
          <cell r="B5">
            <v>2555</v>
          </cell>
          <cell r="C5" t="str">
            <v>ก่อสร้างปรับปรุงขยาย</v>
          </cell>
          <cell r="D5" t="str">
            <v>กปภ.สาขาภูเก็ต</v>
          </cell>
          <cell r="E5">
            <v>32.479999999999997</v>
          </cell>
          <cell r="F5">
            <v>27.54</v>
          </cell>
          <cell r="G5" t="str">
            <v>ผู้รับจ้างขาดแคลนแรงงานและกรมชลประทานยังไม่ตอบอนุญาตให้วางท่อและติดตั้งแพสูบน้ำ</v>
          </cell>
          <cell r="H5">
            <v>0</v>
          </cell>
          <cell r="I5" t="str">
            <v>เร่งรัด ประสานงาน</v>
          </cell>
          <cell r="J5">
            <v>36.799999999999997</v>
          </cell>
          <cell r="K5">
            <v>28.26</v>
          </cell>
          <cell r="L5" t="str">
            <v xml:space="preserve"> - ผู้รับจ้างขาดแคลนแรงงาน - กรมชลประทานยังไม่ตอบอนุญาตให้วางท่อและติดตั้งแพสูบน้ำ</v>
          </cell>
          <cell r="M5">
            <v>0</v>
          </cell>
          <cell r="N5">
            <v>0</v>
          </cell>
          <cell r="O5">
            <v>44.18</v>
          </cell>
          <cell r="P5">
            <v>29.84</v>
          </cell>
          <cell r="Q5" t="str">
            <v xml:space="preserve"> - ผู้รับจ้างขาดแคลนแรงงาน - กรมชลประทานยังไม่ตอบอนุญาตให้วางท่อและติดตั้งแพสูบน้ำ</v>
          </cell>
          <cell r="R5">
            <v>0</v>
          </cell>
          <cell r="S5">
            <v>0</v>
          </cell>
          <cell r="T5">
            <v>51.67</v>
          </cell>
          <cell r="U5">
            <v>31.52</v>
          </cell>
          <cell r="V5" t="str">
            <v xml:space="preserve"> - ผู้รับจ้างขาดแคลนแรงงาน</v>
          </cell>
          <cell r="W5" t="str">
            <v xml:space="preserve"> - เร่งรัดผู้รับจ้าง</v>
          </cell>
          <cell r="X5">
            <v>0</v>
          </cell>
          <cell r="Y5">
            <v>53.98</v>
          </cell>
          <cell r="Z5">
            <v>31.99</v>
          </cell>
          <cell r="AA5" t="str">
            <v>ผู้รับจ้างขาดแคลนแรงงาน และยังไม่สามารถติดตั้งแพสูบน้ำดิบได้ เนื่องจากกรมชลประทานยังก่อสร้างอ่างเก็บน้ำไม่แล้วเสร็จ</v>
          </cell>
          <cell r="AB5" t="str">
            <v xml:space="preserve"> - เร่งรัดผู้รับจ้างและประสานกรมชลประทาน</v>
          </cell>
          <cell r="AC5">
            <v>0</v>
          </cell>
          <cell r="AD5">
            <v>59.83</v>
          </cell>
          <cell r="AE5">
            <v>32.799999999999997</v>
          </cell>
          <cell r="AF5" t="str">
            <v xml:space="preserve"> - ผู้รับจ้างขาดแคลนแรงงาน  - ไม่สามารถติดตั้งแพสูบน้ำดิบได้ เนื่องจากกรมชลประทานยังก่อสร้างอ่างเก็บน้ำคลองกะทะไม่แล้วเสร็จ  - กรมชลประทานให้ย้ายตำแหน่งแพสูบน้ำดิบ บริเวณอ่างเก็บน้ำบางวาดอยู่ในระหว่าง การแก้ไขแบบของ ฝวศ. </v>
          </cell>
          <cell r="AG5" t="str">
            <v xml:space="preserve"> - เร่งรัดผู้รับจ้างและประสานกรมชลประทาน / ประสานฝวศ. เพื่อดำเนินการต่อไป</v>
          </cell>
          <cell r="AH5">
            <v>0</v>
          </cell>
          <cell r="AI5">
            <v>70.61</v>
          </cell>
          <cell r="AJ5">
            <v>34.47</v>
          </cell>
          <cell r="AK5" t="str">
            <v xml:space="preserve"> - ผู้รับจ้างขาดแคลนแรงงาน  - ไม่สามารถติดตั้งแพสูบน้ำดิบได้ เนื่องจากกรมชลประทานยังก่อสร้างอ่างเก็บน้ำคลองกะทะไม่แล้วเสร็จ  - กรมชลประทานให้ย้ายตำแหน่งแพสูบน้ำดิบ บริเวณอ่างเก็บน้ำบางวาดอยู่ในระหว่าง การแก้ไขแบบของ ฝวศ. </v>
          </cell>
          <cell r="AL5" t="str">
            <v xml:space="preserve"> - อยู่ระหว่างเร่งรัดผู้รับจ้าง ประสานกรมชลประทานและประสาน ฝวศ. </v>
          </cell>
          <cell r="AM5">
            <v>0</v>
          </cell>
          <cell r="AN5">
            <v>78.930000000000007</v>
          </cell>
          <cell r="AO5">
            <v>34.79</v>
          </cell>
          <cell r="AP5" t="str">
            <v xml:space="preserve"> - ไม่สามารถติดตั้งแพสูบน้ำดิบได้ เนื่องจากกรมชลประทานยังก่อสร้างอ่างเก็บน้ำคลองกะทะไม่แล้วเสร็จ - ไม่สามารถติดตั้งแพสูบน้ำดิบบริเวณอ่างเก็บน้ำบางวาดได้ เนื่องจากอยู่ในระหว่างการปรับปรุงเสริมคันสระของกรมชลประทาน</v>
          </cell>
          <cell r="AQ5">
            <v>0</v>
          </cell>
          <cell r="AR5">
            <v>0</v>
          </cell>
          <cell r="AS5">
            <v>88.91</v>
          </cell>
          <cell r="AT5">
            <v>36.74</v>
          </cell>
          <cell r="AU5" t="str">
            <v xml:space="preserve"> - กรมชลประทานก่อสร้างอ่างเก็บน้ำคลองกะทะ ยังไม่แล้วเสร็จจึงไม่สามารถติดตั้งแพสูบน้ำดิบได้</v>
          </cell>
          <cell r="AV5">
            <v>0</v>
          </cell>
          <cell r="AW5">
            <v>0</v>
          </cell>
          <cell r="AX5">
            <v>95.63</v>
          </cell>
          <cell r="AY5">
            <v>42.99</v>
          </cell>
          <cell r="AZ5" t="str">
            <v xml:space="preserve"> - กรมชลประทานก่อสร้างอ่างเก็บน้ำคลองกะทะ ยังไม่แล้วเสร็จจึงไม่สามารถติดตั้งแพสูบน้ำดิบได้ - กปภ.สาขาภูเก็ตยังไม่อนุญาตให้ ผู้รับจ้างเข้าทำการปรับปรุงระบบผลิต น้ำบางวาดและบ้านบางโจ</v>
          </cell>
          <cell r="BA5">
            <v>0</v>
          </cell>
          <cell r="BB5">
            <v>0</v>
          </cell>
          <cell r="BC5">
            <v>95.63</v>
          </cell>
          <cell r="BD5">
            <v>42.99</v>
          </cell>
          <cell r="BE5" t="str">
            <v xml:space="preserve"> - กรมชลประทานก่อสร้างอ่างเก็บน้ำคลองกะทะ ยังไม่แล้วเสร็จจึงไม่สามารถติดตั้งแพสูบน้ำดิบได้ - กปภ.สาขาภูเก็ตยังไม่อนุญาตให้ ผู้รับจ้างเข้าทำการปรับปรุงระบบผลิตบริเวณสถานีผลิตน้ำบางวาดและบ้านบางโจ</v>
          </cell>
          <cell r="BF5">
            <v>0</v>
          </cell>
          <cell r="BG5">
            <v>0</v>
          </cell>
          <cell r="BH5">
            <v>51.23</v>
          </cell>
          <cell r="BI5">
            <v>50.89</v>
          </cell>
          <cell r="BJ5" t="str">
            <v xml:space="preserve"> - กรมชลประทานก่อสร้างอ่างเก็บน้ำคลองกะทะ ยังไม่แล้วเสร็จจึงไม่สามารถติดตั้งแพสูบน้ำดิบได้ - ปรับแผนงานก่อสร้าง ครั้งที่ 2 เนื่องจากอยู่ระหว่างขอขยายระยะเวลาก่อสร้าง 173 วัน</v>
          </cell>
          <cell r="BK5">
            <v>0</v>
          </cell>
          <cell r="BL5">
            <v>0</v>
          </cell>
          <cell r="BM5">
            <v>56.9</v>
          </cell>
          <cell r="BN5">
            <v>57.56</v>
          </cell>
          <cell r="BO5" t="str">
            <v xml:space="preserve"> - กรมชลประทานก่อสร้างอ่างเก็บน้ำคลองกะทะ ยังไม่แล้วเสร็จจึงไม่สามารถติดตั้งแพสูบน้ำดิบได้</v>
          </cell>
          <cell r="BP5">
            <v>0</v>
          </cell>
          <cell r="BQ5">
            <v>0</v>
          </cell>
        </row>
        <row r="6">
          <cell r="A6" t="str">
            <v>1Z.55.2074.1.1.1.00.</v>
          </cell>
          <cell r="B6">
            <v>2555</v>
          </cell>
          <cell r="C6" t="str">
            <v>ก่อสร้างปรับปรุงขยาย</v>
          </cell>
          <cell r="D6" t="str">
            <v>กปภ.สาขาสุราษฎร์ธานี</v>
          </cell>
          <cell r="E6">
            <v>77.959999999999994</v>
          </cell>
          <cell r="F6">
            <v>80.72</v>
          </cell>
          <cell r="G6">
            <v>0</v>
          </cell>
          <cell r="H6">
            <v>0</v>
          </cell>
          <cell r="I6">
            <v>0</v>
          </cell>
          <cell r="J6">
            <v>83.19</v>
          </cell>
          <cell r="K6">
            <v>83.13</v>
          </cell>
          <cell r="L6" t="str">
            <v xml:space="preserve"> - กปภ.แก้ไขเปลี่ยนแปลงงานก่อสร้างสถานีสูบน้ำแรงต่ำบ้านนาทราย โดยย้ายสถานที่ก่อสร้าง อยู่ระหว่างตกลงราคากับผู้รับจ้าง</v>
          </cell>
          <cell r="M6">
            <v>0</v>
          </cell>
          <cell r="N6">
            <v>0</v>
          </cell>
          <cell r="O6">
            <v>90.3</v>
          </cell>
          <cell r="P6">
            <v>84.37</v>
          </cell>
          <cell r="Q6" t="str">
            <v xml:space="preserve"> - กปภ.แก้ไขเปลี่ยนแปลงงานก่อสร้างสถานีสูบน้ำแรงต่ำบ้านนาทราย โดยย้ายสถานที่ก่อสร้าง อยู่ระหว่างตกลงราคากับผู้รับจ้าง</v>
          </cell>
          <cell r="R6">
            <v>0</v>
          </cell>
          <cell r="S6">
            <v>0</v>
          </cell>
          <cell r="T6">
            <v>92.84</v>
          </cell>
          <cell r="U6">
            <v>85.61</v>
          </cell>
          <cell r="V6" t="str">
            <v xml:space="preserve"> - กรมทางหลวงและกรมเจ้าท่าไม่อนุญาตให้ใช้พื้นที่</v>
          </cell>
          <cell r="W6" t="str">
            <v xml:space="preserve"> -  กปภ.ขอแก้ไขเปลี่ยนแปลงงานก่อสร้างสถานีสูบน้ำแรงต่ำบ้านนาทราย โดยย้ายสถานที่ก่อสร้าง</v>
          </cell>
          <cell r="X6">
            <v>0</v>
          </cell>
          <cell r="Y6">
            <v>93.98</v>
          </cell>
          <cell r="Z6">
            <v>86.23</v>
          </cell>
          <cell r="AA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</v>
          </cell>
          <cell r="AB6" t="str">
            <v xml:space="preserve"> - อยู่ระหว่างตกลงราคากับผู้รับจ้าง</v>
          </cell>
          <cell r="AC6">
            <v>0</v>
          </cell>
          <cell r="AD6">
            <v>94.58</v>
          </cell>
          <cell r="AE6">
            <v>87.71</v>
          </cell>
          <cell r="AF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</v>
          </cell>
          <cell r="AG6" t="str">
            <v xml:space="preserve"> - อยู่ระหว่างตกลงราคากับผู้รับจ้าง</v>
          </cell>
          <cell r="AH6">
            <v>0</v>
          </cell>
          <cell r="AI6">
            <v>96.67</v>
          </cell>
          <cell r="AJ6">
            <v>89.48</v>
          </cell>
          <cell r="AK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</v>
          </cell>
          <cell r="AL6" t="str">
            <v xml:space="preserve"> - อยู่ระหว่างตกลงราคากับผู้รับจ้าง</v>
          </cell>
          <cell r="AM6">
            <v>0</v>
          </cell>
          <cell r="AN6">
            <v>98.05</v>
          </cell>
          <cell r="AO6">
            <v>90.64</v>
          </cell>
          <cell r="AP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</v>
          </cell>
          <cell r="AQ6" t="str">
            <v xml:space="preserve"> - อยู่ระหว่างตกลงราคากับผู้รับจ้าง</v>
          </cell>
          <cell r="AR6">
            <v>0</v>
          </cell>
          <cell r="AS6">
            <v>99.23</v>
          </cell>
          <cell r="AT6">
            <v>91.99</v>
          </cell>
          <cell r="AU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</v>
          </cell>
          <cell r="AV6" t="str">
            <v xml:space="preserve"> - อยู่ระหว่างตกลงราคากับผู้รับจ้าง</v>
          </cell>
          <cell r="AW6">
            <v>0</v>
          </cell>
          <cell r="AX6">
            <v>99.64</v>
          </cell>
          <cell r="AY6">
            <v>93.73</v>
          </cell>
          <cell r="AZ6" t="str">
            <v xml:space="preserve"> -  กปภ.แก้ไขเปลี่ยนแปลงงานก่อสร้างสถานีสูบน้ำแรงต่ำบ้านนาทราย โดยย้ายสถานที่ก่อสร้างห่างจากสถานที่เดิม 800 เมตร  - กรมทางหลวงให้ กปภ.แก้ไขการก่อสร้าง เสา คอร. รับท่อ เป็นวิธีการดันท่อลอดแทน เนื่องจากท่อมีขนาดใหญ่เกินกว่ามาตรฐาน ที่กรมทางหลวงกำหนด</v>
          </cell>
          <cell r="BA6" t="str">
            <v xml:space="preserve"> - อยู่ระหว่างประสานกรมทางหลวง</v>
          </cell>
          <cell r="BB6">
            <v>0</v>
          </cell>
          <cell r="BC6">
            <v>100</v>
          </cell>
          <cell r="BD6">
            <v>95.48</v>
          </cell>
          <cell r="BE6" t="str">
            <v xml:space="preserve"> - กปภ.แก้ไขเปลี่ยนแปลงงานก่อสร้าง สถานีสูบน้ำแรงต่ำบ้านนาทราย โดยย้าย สถานที่ก่อสร้าง - กรมทางหลวงให้ กปภ.แก้ไขการก่อสร้าง เสา คอร. รับท่อ เป็นวิธีการดันท่อลอดแทน กปภ. แก้ไขแบบและขออนุญาตแล้วเสร็จ</v>
          </cell>
          <cell r="BF6" t="str">
            <v xml:space="preserve"> - อยู่ระหว่างการตกลงราคากับผู้รับจ้าง - อยู่ระหว่างกรมทางหลวงพิจารณา</v>
          </cell>
          <cell r="BG6">
            <v>0</v>
          </cell>
          <cell r="BH6">
            <v>100</v>
          </cell>
          <cell r="BI6">
            <v>97.01</v>
          </cell>
          <cell r="BJ6" t="str">
            <v xml:space="preserve"> - กรมทางหลวงไม่อนุญาตให้ก่อสร้างสถานีสูบน้ำแรงต่ำบ้านนาทราย กปภ.ดำเนินการจัดซื้อที่ดิน เพื่อก่อสร้างสถานีสูบน้ำแรงต่ำแล้วเสร็จ- ได้รับอนุมัติขยายเวลานับถัดจากวันสิ้นสุดสัญญาจนถึงวันที่ กปภ.แจ้งส่งมอบพื้นที่ก่อสร้างให้ผู้รับจ้างและบวกระยะเวลาดำเนินการอีก 30 วัน</v>
          </cell>
          <cell r="BK6" t="str">
            <v xml:space="preserve"> - อยู่ระหว่างการตกลงราคากับผู้รับจ้าง </v>
          </cell>
          <cell r="BL6">
            <v>0</v>
          </cell>
          <cell r="BM6">
            <v>100</v>
          </cell>
          <cell r="BN6">
            <v>97.27</v>
          </cell>
          <cell r="BO6" t="str">
            <v xml:space="preserve"> - กรมทางหลวงไม่อนุญาตให้ก่อสร้างสถานีสูบน้ำแรงต่ำบ้านนาทราย กปภ.ดำเนินการจัดซื้อที่ดิน เพื่อก่อสร้างสถานีสูบน้ำแรงต่ำแล้วเสร็จ</v>
          </cell>
          <cell r="BP6" t="str">
            <v xml:space="preserve"> - อยู่ระหว่างการตกลงราคากับผู้รับจ้าง </v>
          </cell>
          <cell r="BQ6" t="str">
            <v xml:space="preserve"> - ได้รับอนุมัติขยายเวลานับถัดจากวันสิ้นสุดสัญญาจนถึงวันที่ กปภ.แจ้งส่งมอบพื้นที่ก่อสร้างให้ผู้รับจ้างและบวกระยะเวลาดำเนินการอีก 30 วัน</v>
          </cell>
        </row>
        <row r="7">
          <cell r="A7" t="str">
            <v>1Z.57.1376.1.1.1.00.</v>
          </cell>
          <cell r="B7">
            <v>2557</v>
          </cell>
          <cell r="C7" t="str">
            <v>ก่อสร้างปรับปรุงขยาย</v>
          </cell>
          <cell r="D7" t="str">
            <v>กปภ.สาขาเกาะสมุย ระยะที่ 1 (ส่วนที่ 1)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 xml:space="preserve"> - อยู่ระหว่างเข้าอนุกรรมการบอร์ดบริหาร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 xml:space="preserve"> - มติคณะกรรมการกปภ. ครั้งที่ 13/2557 ลว.18 พ.ย.2557 ให้จัดทำประชาคมภายพื้นที่ก่อน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 t="str">
            <v xml:space="preserve"> - คณะกรรมการ กปภ.เห็นชอบอนุมัติรับราคา วันที่ 17 ก.พ.58 และลงนามสัญญาวันที่ 27 ก.พ.58</v>
          </cell>
          <cell r="AI7">
            <v>0.15</v>
          </cell>
          <cell r="AJ7">
            <v>0.11</v>
          </cell>
          <cell r="AK7">
            <v>0</v>
          </cell>
          <cell r="AL7">
            <v>0</v>
          </cell>
          <cell r="AM7">
            <v>0</v>
          </cell>
          <cell r="AN7">
            <v>0.28999999999999998</v>
          </cell>
          <cell r="AO7">
            <v>0.4</v>
          </cell>
          <cell r="AP7">
            <v>0</v>
          </cell>
          <cell r="AQ7">
            <v>0</v>
          </cell>
          <cell r="AR7">
            <v>0</v>
          </cell>
          <cell r="AS7">
            <v>0.45</v>
          </cell>
          <cell r="AT7">
            <v>7.47</v>
          </cell>
          <cell r="AU7" t="str">
            <v xml:space="preserve"> - กรมทางหลวงไม่อนุญาตให้ก่อสร้างเสารับท่อ S dia. 700 มม. ในเขตทางหลวง และวางท่อ dia.700 มม.ในผิวจราจร </v>
          </cell>
          <cell r="AV7">
            <v>0</v>
          </cell>
          <cell r="AW7">
            <v>0</v>
          </cell>
          <cell r="AX7">
            <v>5.1100000000000003</v>
          </cell>
          <cell r="AY7">
            <v>20.43</v>
          </cell>
          <cell r="AZ7" t="str">
            <v xml:space="preserve"> - กรมทางหลวงให้ กปภ. แก้ไขการขออนุญาต 1. การวางท่อโดยวิธีขุดเปิดผิวจราจร แก้ไข ตำแหน่งการวางท่อใหม่ โดยให้วางใต้ทางเท้า หรือวางซ้อนแนวท่อเดิม และหลีกเลี่ยง การขุดเปิดผิวจราจร 2. การก่อสร้างเสารับท่อ คสล. เปลี่ยนเป็นวิธี การดันท่อลอดแทน</v>
          </cell>
          <cell r="BA7">
            <v>0</v>
          </cell>
          <cell r="BB7">
            <v>0</v>
          </cell>
          <cell r="BC7">
            <v>9.98</v>
          </cell>
          <cell r="BD7">
            <v>36.33</v>
          </cell>
          <cell r="BE7" t="str">
            <v xml:space="preserve"> - กรมทางหลวงให้ กปภ. แก้ไขการขออนุญาต 1. การวางท่อโดยวิธีขุดเปิดผิวจราจร แก้ไข ตำแหน่งการวางท่อใหม่ โดยให้วางใต้ทางเท้า หรือวางซ้อนแนวท่อเดิม และหลีกเลี่ยง การขุดเปิดผิวจราจร 2. การก่อสร้างเสารับท่อ คสล. เปลี่ยนเป็นวิธี การดันท่อลอดแทน</v>
          </cell>
          <cell r="BF7">
            <v>0</v>
          </cell>
          <cell r="BG7">
            <v>0</v>
          </cell>
          <cell r="BH7">
            <v>14.86</v>
          </cell>
          <cell r="BI7">
            <v>49.06</v>
          </cell>
          <cell r="BJ7" t="str">
            <v xml:space="preserve"> - กรมทางหลวงให้ กปภ. แก้ไขการขออนุญาต 1. การวางท่อโดยวิธีขุดเปิดผิวจราจร แก้ไข ตำแหน่งการวางท่อใหม่ โดยให้วางใต้ทางเท้า หรือวางซ้อนแนวท่อเดิม และหลีกเลี่ยง การขุดเปิดผิวจราจร 2. การก่อสร้างเสารับท่อ คสล. เปลี่ยนเป็นวิธี การดันท่อลอดแทน</v>
          </cell>
          <cell r="BK7">
            <v>0</v>
          </cell>
          <cell r="BL7">
            <v>0</v>
          </cell>
          <cell r="BM7">
            <v>18.52</v>
          </cell>
          <cell r="BN7">
            <v>56.84</v>
          </cell>
          <cell r="BO7" t="str">
            <v xml:space="preserve"> - กรมทางหลวงให้ กปภ. แก้ไขการขออนุญาต 1. การวางท่อโดยวิธีขุดเปิดผิวจราจร แก้ไข ตำแหน่งการวางท่อใหม่ โดยให้วางใต้ทางเท้า หรือวางซ้อนแนวท่อเดิม และหลีกเลี่ยง การขุดเปิดผิวจราจร 2. การก่อสร้างเสารับท่อ คสล. เปลี่ยนเป็นวิธี การดันท่อลอดแทน</v>
          </cell>
          <cell r="BP7">
            <v>0</v>
          </cell>
          <cell r="BQ7">
            <v>0</v>
          </cell>
        </row>
        <row r="8">
          <cell r="A8" t="str">
            <v>1Z.57.1377.1.1.1.00.</v>
          </cell>
          <cell r="B8">
            <v>2557</v>
          </cell>
          <cell r="C8" t="str">
            <v>ก่อสร้างปรับปรุงขยาย</v>
          </cell>
          <cell r="D8" t="str">
            <v>กปภ.สาขาเกาะสมุย ระยะที่ 1 (ส่วนที่ 3)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 xml:space="preserve"> - ประกวดราคาวันที่ 30 ก.ย.57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 xml:space="preserve"> - มติคณะกรรมการกปภ. ครั้งที่ 13/2557 ลว.18 พ.ย.2557 ให้จัดทำประชาคมภายพื้นที่ก่อน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 xml:space="preserve"> - คณะกรรมการ กปภ.เห็นชอบอนุมัติรับราคา วันที่ 17 ก.พ.58 และลงนามสัญญาวันที่ 27 ก.พ.58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1.1499999999999999</v>
          </cell>
          <cell r="AO8">
            <v>0.02</v>
          </cell>
          <cell r="AP8">
            <v>0</v>
          </cell>
          <cell r="AQ8">
            <v>0</v>
          </cell>
          <cell r="AR8">
            <v>0</v>
          </cell>
          <cell r="AS8">
            <v>2.2799999999999998</v>
          </cell>
          <cell r="AT8">
            <v>0.46</v>
          </cell>
          <cell r="AU8">
            <v>0</v>
          </cell>
          <cell r="AV8">
            <v>0</v>
          </cell>
          <cell r="AW8">
            <v>0</v>
          </cell>
          <cell r="AX8">
            <v>3.48</v>
          </cell>
          <cell r="AY8">
            <v>0.79</v>
          </cell>
          <cell r="AZ8" t="str">
            <v xml:space="preserve"> - แขวงทางหลวงสุราษฎร์ธานี ที่2 (กาญจนดิษฐ์) แจ้งให้กปภ.แก้ไขแนววางท่อ ประปาเป็นวางนอกผิวจราจร</v>
          </cell>
          <cell r="BA8" t="str">
            <v xml:space="preserve"> - อยู่ระหว่างติดตามประสานงาน</v>
          </cell>
          <cell r="BB8">
            <v>0</v>
          </cell>
          <cell r="BC8">
            <v>5.37</v>
          </cell>
          <cell r="BD8">
            <v>1.81</v>
          </cell>
          <cell r="BE8" t="str">
            <v xml:space="preserve"> - แขวงทางหลวงสุราษฎร์ธานี ที่2 (กาญจนดิษฐ์) แจ้งให้กปภ.แก้ไขแนววางท่อ ประปาเป็นวางนอกผิวจราจร</v>
          </cell>
          <cell r="BF8" t="str">
            <v xml:space="preserve"> - อยู่ระหว่างติดตามประสานงาน</v>
          </cell>
          <cell r="BG8">
            <v>0</v>
          </cell>
          <cell r="BH8">
            <v>7.17</v>
          </cell>
          <cell r="BI8">
            <v>4.5599999999999996</v>
          </cell>
          <cell r="BJ8" t="str">
            <v xml:space="preserve"> - แขวงทางหลวงสุราษฎร์ธานี ที่2 (กาญจนดิษฐ์) แจ้งให้กปภ.แก้ไขแนววางท่อ ประปาเป็นวางนอกผิวจราจร</v>
          </cell>
          <cell r="BK8">
            <v>0</v>
          </cell>
          <cell r="BL8">
            <v>0</v>
          </cell>
          <cell r="BM8">
            <v>9.06</v>
          </cell>
          <cell r="BN8">
            <v>6.69</v>
          </cell>
          <cell r="BO8" t="str">
            <v xml:space="preserve"> - แขวงทางหลวงสุราษฎร์ธานี ที่2 (กาญจนดิษฐ์) แจ้งให้กปภ.แก้ไขแนววางท่อ ประปาเป็นวางนอกผิวจราจร</v>
          </cell>
          <cell r="BP8" t="str">
            <v xml:space="preserve"> - อยู่ระหว่างการพิจารณาของสำนักอำนวยความปลอดภัย</v>
          </cell>
          <cell r="BQ8">
            <v>0</v>
          </cell>
        </row>
        <row r="9">
          <cell r="A9" t="str">
            <v>1Z.58.1573.1.1.1.00.</v>
          </cell>
          <cell r="B9">
            <v>2558</v>
          </cell>
          <cell r="C9" t="str">
            <v>ก่อสร้างปรับปรุงขยาย</v>
          </cell>
          <cell r="D9" t="str">
            <v>กปภ.เกาะสมุย อ.เกาะสมุย จ.สุราษฎร์ธานี ระยะที่ 1 ส่วนที่ 2 (วางท่อส่งน้ำจาก อ.ดอนสัก-ลอดทะเล)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 xml:space="preserve"> - อยู่ระหว่างรอคณะกรรมการ กปภ. อนุมัติรับราคา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 t="str">
            <v xml:space="preserve"> - อยู่ระหว่างเตรียมเอกสารเพื่อประกอบการจัดซื้อจัดจ้าง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 xml:space="preserve"> - อยู่ระหว่างจัดทำคำสั่งแต่งตั้งคณะกรรมการกำหนด TOR และคณะกรรมการกำหนดราคากลาง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 t="str">
            <v xml:space="preserve"> - อยู่ระหว่างลงร่าง TOR ในเว็บไซต์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 t="str">
            <v xml:space="preserve"> - อยู่ระหว่างจัดทำประกาศการประกวดราคา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 t="str">
            <v xml:space="preserve"> - อยู่ระหว่างเสนอราคาวันที่ 13 ก.ค.58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 t="str">
            <v xml:space="preserve"> - ลงนามสัญญา วันที่ 29 ก.ค.58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</row>
        <row r="10">
          <cell r="A10" t="str">
            <v>1Z.58.0036.2.1.0.00.2</v>
          </cell>
          <cell r="B10">
            <v>2558</v>
          </cell>
          <cell r="C10" t="str">
            <v>งบลงทุนจัดทำแผนระยะยาว</v>
          </cell>
          <cell r="D10" t="str">
            <v>งานก่อสร้างปรับปรุงการจ่ายน้ำ (ระยะเร่งด่วน) กปภ.สาขาสุราษฎร์ธานี(พ) อ.เมืองสุราษฎร์ธานี จ.สุราษฎร์ธานี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 xml:space="preserve"> - ประมาณราคา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 t="str">
            <v xml:space="preserve"> - อยู่ระหว่างประมาณราคา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 t="str">
            <v xml:space="preserve"> - อยู่ระหว่างประมาณราคา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 xml:space="preserve"> - อยู่ระหว่างประมาณราคา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 t="str">
            <v>ลงนามสัญญาวันที่ 28 เม.ย.58</v>
          </cell>
          <cell r="AS10">
            <v>0.02</v>
          </cell>
          <cell r="AT10">
            <v>0.02</v>
          </cell>
          <cell r="AU10">
            <v>0</v>
          </cell>
          <cell r="AV10">
            <v>0</v>
          </cell>
          <cell r="AW10">
            <v>0</v>
          </cell>
          <cell r="AX10">
            <v>0.59</v>
          </cell>
          <cell r="AY10">
            <v>2.08</v>
          </cell>
          <cell r="AZ10">
            <v>0</v>
          </cell>
          <cell r="BA10">
            <v>0</v>
          </cell>
          <cell r="BB10">
            <v>0</v>
          </cell>
          <cell r="BC10">
            <v>1.49</v>
          </cell>
          <cell r="BD10">
            <v>2.08</v>
          </cell>
          <cell r="BE10">
            <v>0</v>
          </cell>
          <cell r="BF10">
            <v>0</v>
          </cell>
          <cell r="BG10">
            <v>0</v>
          </cell>
          <cell r="BH10">
            <v>2.86</v>
          </cell>
          <cell r="BI10">
            <v>14.16</v>
          </cell>
          <cell r="BJ10" t="str">
            <v xml:space="preserve"> - ไม่สามารถวางท่อในถนนควนเศรษฐกิจ - ตลาดกล้วย เนื่องจากถนนตัดผ่านที่ดินเอกชนหลายราย มีการฟ้องร้องคดีกับเทศบาลตำบลวัดประดู่ และชนะคดีความนั้น ศาลปกครองสูงสุดสั่งการให้เทศบาลรื้อถอนถนนในส่วนที่ทับที่ดินเอกชน</v>
          </cell>
          <cell r="BK10">
            <v>0</v>
          </cell>
          <cell r="BL10">
            <v>0</v>
          </cell>
          <cell r="BM10">
            <v>4.2699999999999996</v>
          </cell>
          <cell r="BN10">
            <v>15.7</v>
          </cell>
          <cell r="BO10" t="str">
            <v xml:space="preserve"> - ไม่สามารถวางท่อในถนนควนเศรษฐกิจ - ตลาดกล้วย เนื่องจากถนนตัดผ่านที่ดินเอกชนหลายราย มีการฟ้องร้องคดีกับเทศบาลตำบลวัดประดู่ และชนะคดีความนั้น ศาลปกครองสูงสุดสั่งการให้เทศบาลรื้อถอนถนนในส่วนที่ทับที่ดินเอกชน</v>
          </cell>
          <cell r="BP10">
            <v>0</v>
          </cell>
          <cell r="BQ10">
            <v>0</v>
          </cell>
        </row>
        <row r="11">
          <cell r="A11" t="str">
            <v>1Z.58.1336.2.2.4.04.2</v>
          </cell>
          <cell r="B11">
            <v>2558</v>
          </cell>
          <cell r="C11" t="str">
            <v>สำรองกรณีจำเป็นเร่งด่วนเพื่อแก้ไขปัญหาเฉพาะหน้า</v>
          </cell>
          <cell r="D11" t="str">
            <v>โครงการขยายเขตจำหน่ายน้ำไปยัง ตำบลคลองขนาน ตำบลปกาสัย ตำบลตลิ่งชัน และตำบลคลองเขม้า อำเภอเหนือคลอง จังหวัดกระบี่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 xml:space="preserve"> - ยังไม่เริ่มดำเนินการ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 xml:space="preserve"> - ยังไม่เริ่มดำเนินการ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 xml:space="preserve"> - อยู่ระหว่างประมาณราคา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 xml:space="preserve"> - อยู่ระหว่างประมาณราคา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 t="str">
            <v xml:space="preserve"> - อยู่ระหว่างลงร่าง TOR ในเว็บไซต์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 xml:space="preserve"> - ประกาศยกเลิกการประกวดราคาวันที่ 10 มิ.ย.58 เนื่องจากปรับปรุงแบบและขอบเขตการก่อสร้าง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 t="str">
            <v xml:space="preserve"> - อยู่ระหว่างจัดทำคำสั่งแต่งตั้งกรรมการกำหนดราคากลาง, คณะกรรมการร่าง TOR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 t="str">
            <v xml:space="preserve"> - อยู่ระหว่างแก้ไข TOR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 t="str">
            <v xml:space="preserve"> - อยู่ระหว่างนำเสนอคณะกรรมการ กปภ.อนุมัติรับราคา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 t="str">
            <v xml:space="preserve"> - อยู่ระหว่างนำเสนอคณะกรรมการ กปภ.อนุมัติรับราคา</v>
          </cell>
        </row>
        <row r="12">
          <cell r="A12" t="str">
            <v>1Z.59.1736.1.1.1.00.</v>
          </cell>
          <cell r="B12">
            <v>2559</v>
          </cell>
          <cell r="C12" t="str">
            <v>ก่อสร้างปรับปรุงขยาย</v>
          </cell>
          <cell r="D12" t="str">
            <v>กปภ.สาขาระนอง อ.เมือง จ.ระนอง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 t="str">
            <v xml:space="preserve"> - อยู่ระหว่างจัดทำ TOR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 t="str">
            <v xml:space="preserve"> - อยู่ระหว่างเสนอคณะอนุกรรมการ กปภ.</v>
          </cell>
        </row>
        <row r="13">
          <cell r="A13" t="str">
            <v>1Z.59.0039.2.1.0.00.2</v>
          </cell>
          <cell r="B13">
            <v>2559</v>
          </cell>
          <cell r="C13" t="str">
            <v>งบลงทุนจัดทำแผนระยะยาว</v>
          </cell>
          <cell r="D13" t="str">
            <v>งานก่อสร้างสถานีจ่ายน้ำ และวางระบบท่อจ่ายน้ำ กปภ.สาขากาญจนดิษฐ์ อ.กาญจนดิษฐ์ จ.สุราษฎร์ธานี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</row>
        <row r="14">
          <cell r="A14" t="str">
            <v>1Z.59.2639.2.1.0.00.2</v>
          </cell>
          <cell r="B14">
            <v>2559</v>
          </cell>
          <cell r="C14" t="str">
            <v>งบลงทุนจัดทำแผนระยะยาว</v>
          </cell>
          <cell r="D14" t="str">
            <v>งานก่อสร้างสถานีจ่ายน้ำ และวางระบบท่อจ่ายน้ำ กปภ.สาขาสุราษฎร์ธานี (พ) อ.เมือง-พุนพิน จ.สุราษฎร์ธานี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</row>
      </sheetData>
      <sheetData sheetId="9" refreshError="1"/>
      <sheetData sheetId="10" refreshError="1">
        <row r="3">
          <cell r="A3" t="str">
            <v>รหัส Sap</v>
          </cell>
        </row>
        <row r="5">
          <cell r="A5" t="str">
            <v>1Z.56.1284.1.1.1.00.</v>
          </cell>
          <cell r="B5">
            <v>2556</v>
          </cell>
          <cell r="C5" t="str">
            <v>ก่อสร้างปรับปรุงขยาย</v>
          </cell>
          <cell r="D5" t="str">
            <v>กปภ.สาขาพัทลุง</v>
          </cell>
          <cell r="E5">
            <v>73.599999999999994</v>
          </cell>
          <cell r="F5">
            <v>40.61</v>
          </cell>
          <cell r="G5" t="str">
            <v xml:space="preserve"> - แขวงการทางพัทลุงให้เปลี่ยนวิธีการก่อสร้างเสารับท่อให้เป็นการดันลอดใต้คลองแทน จำนวน 2 จุด - กรมทางหลวงชนบทให้เพิ่มความยาวท่อ ปลอกลอดถนนทางเชื่อม จำนวน 5 จุด</v>
          </cell>
          <cell r="H5">
            <v>0</v>
          </cell>
          <cell r="I5" t="str">
            <v>ประสานงานกรมทางหลวงชนบท</v>
          </cell>
          <cell r="J5">
            <v>86.91</v>
          </cell>
          <cell r="K5">
            <v>41.6</v>
          </cell>
          <cell r="L5" t="str">
            <v xml:space="preserve"> - แขวงการทางพัทลุงให้เปลี่ยนวิธีการก่อสร้างเสารับท่อให้เป็นการดันลอดใต้คลองแทน จำนวน 2 จุด - กรมทางหลวงชนบทให้เพิ่มความยาวท่อปลอกลอดถนนทางเชื่อม จำนวน 5 จุด - พื้นที่การดำเนินงานขุดวางท่อประปา Line 1 ชนิด HDPE dia. 500 มม. มีพื้นที่จำกัดทำงานได้ล่าช้า</v>
          </cell>
          <cell r="M5">
            <v>0</v>
          </cell>
          <cell r="N5">
            <v>0</v>
          </cell>
          <cell r="O5">
            <v>35.1</v>
          </cell>
          <cell r="P5">
            <v>42.36</v>
          </cell>
          <cell r="Q5" t="str">
            <v xml:space="preserve"> - พื้นที่การดำเนินงานขุดวางท่อประปา line 1 ชนิด HDPE dia.500 มม. มีพื้นที่จำกัด ทำงานได้ล่าช้า - น้ำท่วมขังบริเวณแนวขุดวางท่อประปา Line 1 ท่อ HDPE dia.500 มม.และ line 5 ท่อ HDPE dia.225 มม. - ปรับแผนงานก่อสร้าง เนื่องจากได้รับอนุมัติขยายเวลา 199 วัน นับจากวันสิ้นสุด</v>
          </cell>
          <cell r="R5">
            <v>0</v>
          </cell>
          <cell r="S5">
            <v>0</v>
          </cell>
          <cell r="T5">
            <v>44.5</v>
          </cell>
          <cell r="U5">
            <v>43.76</v>
          </cell>
          <cell r="V5" t="str">
            <v xml:space="preserve"> - พื้นที่การดำเนินงานขุดท่อวางท่อประปามีพื้นที่จำกัด จึงทำให้การทำงานล่าช้า - บริเวณแนวขุดวางท่อประปามีน้ำท่วมขัง</v>
          </cell>
          <cell r="W5">
            <v>0</v>
          </cell>
          <cell r="X5">
            <v>0</v>
          </cell>
          <cell r="Y5">
            <v>56.7</v>
          </cell>
          <cell r="Z5">
            <v>48.09</v>
          </cell>
          <cell r="AA5" t="str">
            <v xml:space="preserve"> - พื้นที่การดำเนินงานขุดท่อวางท่อประปามีพื้นที่จำกัด จึงทำให้การทำงานล่าช้า - บริเวณแนวขุดวางท่อประปามีน้ำท่วมขังและบางส่วนชาวบ้านไม่อนุญาตให้วางท่อ เนื่องจากกระทบกับรั้วกำแพงบ้าน</v>
          </cell>
          <cell r="AB5" t="str">
            <v xml:space="preserve"> - อยู่ระหว่างเจรจาและทำความเข้าใจกับชาวบ้าน เพื่อขออนุญาต</v>
          </cell>
          <cell r="AC5">
            <v>0</v>
          </cell>
          <cell r="AD5">
            <v>66.3</v>
          </cell>
          <cell r="AE5">
            <v>54.43</v>
          </cell>
          <cell r="AF5" t="str">
            <v xml:space="preserve"> - พื้นที่การดำเนินงานขุดท่อวางท่อประปามีพื้นที่จำกัด จึงทำให้การทำงานล่าช้า - บริเวณแนวขุดวางท่อประปามีน้ำท่วมขังและบางส่วนชาวบ้านไม่อนุญาตให้วางท่อ เนื่องจากกระทบกับรั้วกำแพงบ้าน</v>
          </cell>
          <cell r="AG5" t="str">
            <v xml:space="preserve"> - อยู่ระหว่างเจรจาและทำความเข้าใจกับชาวบ้าน เพื่อขออนุญาต</v>
          </cell>
          <cell r="AH5">
            <v>0</v>
          </cell>
          <cell r="AI5">
            <v>81.900000000000006</v>
          </cell>
          <cell r="AJ5">
            <v>66.069999999999993</v>
          </cell>
          <cell r="AK5" t="str">
            <v xml:space="preserve"> - พื้นที่การดำเนินงานขุดท่อวางท่อประปามีพื้นที่จำกัด จึงทำให้การทำงานล่าช้า - บริเวณแนวขุดวางท่อประปามีน้ำท่วมขังและบางส่วนชาวบ้านไม่อนุญาตให้วางท่อ เนื่องจากกระทบกับรั้วกำแพงบ้าน</v>
          </cell>
          <cell r="AL5" t="str">
            <v xml:space="preserve"> - อยู่ระหว่างเจรจาและทำความเข้าใจกับชาวบ้าน เพื่อขออนุญาต</v>
          </cell>
          <cell r="AM5">
            <v>0</v>
          </cell>
          <cell r="AN5">
            <v>89.2</v>
          </cell>
          <cell r="AO5">
            <v>71.34</v>
          </cell>
          <cell r="AP5" t="str">
            <v xml:space="preserve"> - พื้นที่การดำเนินงานขุดท่อวางท่อประปามีพื้นที่จำกัด จึงทำให้การทำงานล่าช้า</v>
          </cell>
          <cell r="AQ5">
            <v>0</v>
          </cell>
          <cell r="AR5">
            <v>0</v>
          </cell>
          <cell r="AS5">
            <v>97.5</v>
          </cell>
          <cell r="AT5">
            <v>81.459999999999994</v>
          </cell>
          <cell r="AU5" t="str">
            <v xml:space="preserve"> - พื้นที่การดำเนินงานขุดท่อวางท่อประปามีท่อซ้อนทับกัน </v>
          </cell>
          <cell r="AV5" t="str">
            <v xml:space="preserve"> - อยู่ระหว่าง ฝวศ. แก้ไขแบบ</v>
          </cell>
          <cell r="AW5">
            <v>0</v>
          </cell>
          <cell r="AX5">
            <v>100</v>
          </cell>
          <cell r="AY5">
            <v>94.95</v>
          </cell>
          <cell r="AZ5">
            <v>0</v>
          </cell>
          <cell r="BA5">
            <v>0</v>
          </cell>
          <cell r="BB5" t="str">
            <v xml:space="preserve"> - อยู่ระหว่างการเสนอขออนุมัติขยายเวลา 90 วัน นับถัดจากวันสิ้นสุดสัญญา 12 มิ.ย.58</v>
          </cell>
          <cell r="BC5">
            <v>97.8</v>
          </cell>
          <cell r="BD5">
            <v>96.43</v>
          </cell>
          <cell r="BE5">
            <v>0</v>
          </cell>
          <cell r="BF5">
            <v>0</v>
          </cell>
          <cell r="BG5" t="str">
            <v xml:space="preserve"> - ปรับแผนก่อสร้างเนื่องจากได้รับอนุมัติขยายเวลา 90 วัน</v>
          </cell>
          <cell r="BH5">
            <v>99.2</v>
          </cell>
          <cell r="BI5">
            <v>97.3</v>
          </cell>
          <cell r="BJ5">
            <v>0</v>
          </cell>
          <cell r="BK5">
            <v>0</v>
          </cell>
          <cell r="BL5">
            <v>0</v>
          </cell>
          <cell r="BM5">
            <v>100</v>
          </cell>
          <cell r="BN5">
            <v>98.81</v>
          </cell>
          <cell r="BO5">
            <v>0</v>
          </cell>
          <cell r="BP5" t="str">
            <v xml:space="preserve"> - อยู่ระหว่างการพิจารณาขยายเวลาก่อสร้าง เนื่องจากเหตุจากความไม่สงบทางการเมือง</v>
          </cell>
          <cell r="BQ5" t="str">
            <v xml:space="preserve"> - แล้วเสร็จ 25 ต.ค.58 - อยู่ระหว่างคณะกรรมตรวจการจ้างตรวจรับงานงวดสุดท้าย</v>
          </cell>
        </row>
        <row r="6">
          <cell r="A6" t="str">
            <v>1Z.57.1381.1.1.1.00.2</v>
          </cell>
          <cell r="B6">
            <v>2557</v>
          </cell>
          <cell r="C6" t="str">
            <v>ก่อสร้างปรับปรุงขยาย</v>
          </cell>
          <cell r="D6" t="str">
            <v>กปภ.สาขาหาดใหญ่-สงขลา (ส่วนที่ 1)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 xml:space="preserve"> - อยู่ระหว่างจัดซื้อที่ดิน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 t="str">
            <v xml:space="preserve"> - อยู่ระหว่างจัดซื้อที่ดิน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 t="str">
            <v xml:space="preserve"> - อยู่ระหว่างจัดซื้อที่ดิน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 xml:space="preserve"> - อยู่ระหว่างจัดซื้อที่ดิน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 t="str">
            <v xml:space="preserve"> - อยู่ระหว่างจัดซื้อที่ดิน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 t="str">
            <v xml:space="preserve"> - อยู่ระหว่างจัดซื้อที่ดิน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 t="str">
            <v xml:space="preserve"> - อยู่ระหว่างจัดซื้อที่ดิน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 t="str">
            <v xml:space="preserve"> - อยู่ระหว่างจัดซื้อที่ดิน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 t="str">
            <v xml:space="preserve"> - อยู่ระหว่างจัดซื้อที่ดิน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 t="str">
            <v xml:space="preserve"> - อยู่ระหว่างจัดซื้อที่ดิน</v>
          </cell>
        </row>
        <row r="7">
          <cell r="A7" t="str">
            <v>1Z.57.1382.1.1.1.00.2</v>
          </cell>
          <cell r="B7">
            <v>2557</v>
          </cell>
          <cell r="C7" t="str">
            <v>ก่อสร้างปรับปรุงขยาย</v>
          </cell>
          <cell r="D7" t="str">
            <v>กปภ.สาขาหาดใหญ่-สงขลา (ส่วนที่ 2)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 xml:space="preserve"> - อยู่ระหว่างจัดซื้อที่ดิน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 t="str">
            <v xml:space="preserve"> - อยู่ระหว่างจัดซื้อที่ดิน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 t="str">
            <v xml:space="preserve"> - อยู่ระหว่างจัดซื้อที่ดิน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 xml:space="preserve"> - อยู่ระหว่างจัดซื้อที่ดิน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 t="str">
            <v xml:space="preserve"> - อยู่ระหว่างจัดซื้อที่ดิน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 t="str">
            <v xml:space="preserve"> - อยู่ระหว่างจัดซื้อที่ดิน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 t="str">
            <v xml:space="preserve"> - อยู่ระหว่างจัดซื้อที่ดิน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 t="str">
            <v xml:space="preserve"> - อยู่ระหว่างจัดซื้อที่ดิน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 t="str">
            <v xml:space="preserve"> - อยู่ระหว่างจัดซื้อที่ดิน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 t="str">
            <v xml:space="preserve"> - อยู่ระหว่างจัดซื้อที่ดิน</v>
          </cell>
        </row>
        <row r="8">
          <cell r="A8" t="str">
            <v>1Z.57.1383.1.1.1.00.2</v>
          </cell>
          <cell r="B8">
            <v>2557</v>
          </cell>
          <cell r="C8" t="str">
            <v>ก่อสร้างปรับปรุงขยาย</v>
          </cell>
          <cell r="D8" t="str">
            <v>กปภ.สาขาหาดใหญ่-สงขลา (ส่วนที่ 3)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 xml:space="preserve"> - อยู่ระหว่างจัดซื้อที่ดิน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 xml:space="preserve"> - อยู่ระหว่างจัดซื้อที่ดิน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 xml:space="preserve"> - อยู่ระหว่างจัดซื้อที่ดิน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 xml:space="preserve"> - อยู่ระหว่างจัดซื้อที่ดิน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 t="str">
            <v xml:space="preserve"> - อยู่ระหว่างจัดซื้อที่ดิน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 t="str">
            <v xml:space="preserve"> - อยู่ระหว่างจัดซื้อที่ดิน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 t="str">
            <v xml:space="preserve"> - อยู่ระหว่างจัดซื้อที่ดิน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 t="str">
            <v xml:space="preserve"> - อยู่ระหว่างจัดซื้อที่ดิน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 t="str">
            <v xml:space="preserve"> - อยู่ระหว่างจัดซื้อที่ดิน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 t="str">
            <v xml:space="preserve"> - อยู่ระหว่างจัดซื้อที่ดิน</v>
          </cell>
        </row>
        <row r="9">
          <cell r="A9" t="str">
            <v>1Z.57.1365.1.1.1.00.</v>
          </cell>
          <cell r="B9">
            <v>2557</v>
          </cell>
          <cell r="C9" t="str">
            <v>ก่อสร้างปรับปรุงขยาย</v>
          </cell>
          <cell r="D9" t="str">
            <v>กปภ.สาขาสตูล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0.04</v>
          </cell>
          <cell r="P9">
            <v>0.03</v>
          </cell>
          <cell r="Q9" t="str">
            <v xml:space="preserve"> - งานถมดิน ปรับพื้นที่ทำได้น้อยเนื่องจากสภาพอากาศไม่อำนวยในการทำงาน (เป็นช่วงมรสุม มีฝนตกหนัก)</v>
          </cell>
          <cell r="R9">
            <v>0</v>
          </cell>
          <cell r="S9">
            <v>0</v>
          </cell>
          <cell r="T9">
            <v>1.43</v>
          </cell>
          <cell r="U9">
            <v>1.55</v>
          </cell>
          <cell r="V9">
            <v>0</v>
          </cell>
          <cell r="W9">
            <v>0</v>
          </cell>
          <cell r="X9">
            <v>0</v>
          </cell>
          <cell r="Y9">
            <v>7.66</v>
          </cell>
          <cell r="Z9">
            <v>3.61</v>
          </cell>
          <cell r="AA9">
            <v>0</v>
          </cell>
          <cell r="AB9">
            <v>0</v>
          </cell>
          <cell r="AC9">
            <v>0</v>
          </cell>
          <cell r="AD9">
            <v>15.94</v>
          </cell>
          <cell r="AE9">
            <v>5.43</v>
          </cell>
          <cell r="AF9" t="str">
            <v xml:space="preserve"> - ผู้รับจ้างดำเนินการล่าช้า</v>
          </cell>
          <cell r="AG9" t="str">
            <v xml:space="preserve"> - เร่งรัดผู้รับจ้าง</v>
          </cell>
          <cell r="AH9">
            <v>0</v>
          </cell>
          <cell r="AI9">
            <v>25.36</v>
          </cell>
          <cell r="AJ9">
            <v>11.56</v>
          </cell>
          <cell r="AK9" t="str">
            <v xml:space="preserve"> - แก้ไขเปลี่ยนแปลงฐานรากถังน้ำใสสถานีผลิตน้ำดุสน </v>
          </cell>
          <cell r="AL9" t="str">
            <v xml:space="preserve"> - อยู่ระหว่าง ฝวศ. พิจารณา </v>
          </cell>
          <cell r="AM9">
            <v>0</v>
          </cell>
          <cell r="AN9">
            <v>34.76</v>
          </cell>
          <cell r="AO9">
            <v>14.78</v>
          </cell>
          <cell r="AP9" t="str">
            <v xml:space="preserve"> - ไม่สามารถขุดวางท่อได้ เนื่องจากชาวบ้านเจ้าของบ้านที่แนวท่อวางผ่านเรียกร้องค่าเสียหาย</v>
          </cell>
          <cell r="AQ9">
            <v>0</v>
          </cell>
          <cell r="AR9">
            <v>0</v>
          </cell>
          <cell r="AS9">
            <v>42.41</v>
          </cell>
          <cell r="AT9">
            <v>18.2</v>
          </cell>
          <cell r="AU9" t="str">
            <v xml:space="preserve"> - ไม่สามารถวางท่อได้บางส่วนเนื่องจาก ชาวบ้านไม่ยินยอมและเรียกร้องเงินชดเชย  - สถานีผลิตน้ำดุสน ชาวบ้านร้องเรียนว่าที่ดินตาม สน.3 ทับซ้อนกับโฉนดที่ดินของขาวบ้าน อยู่ระหว่างยื่นเรื่องขอรังวัดสอบเขตที่</v>
          </cell>
          <cell r="AV9">
            <v>0</v>
          </cell>
          <cell r="AW9">
            <v>0</v>
          </cell>
          <cell r="AX9">
            <v>48.33</v>
          </cell>
          <cell r="AY9">
            <v>22.08</v>
          </cell>
          <cell r="AZ9" t="str">
            <v xml:space="preserve"> - ไม่สามารถวางท่อได้บางส่วนเนื่องจาก ชาวบ้านไม่ยินยอมและเรียกร้องเงินชดเชย  - สถานีผลิตน้ำดุสน ชาวบ้านร้องเรียนว่าที่ดินตาม นส.3 ทับซ้อนกับโฉนดที่ดินของขาวบ้าน </v>
          </cell>
          <cell r="BA9" t="str">
            <v xml:space="preserve"> - อยู่ระหว่างยื่นเรื่องขอรังวัดสอบเขตที่</v>
          </cell>
          <cell r="BB9">
            <v>0</v>
          </cell>
          <cell r="BC9">
            <v>55.29</v>
          </cell>
          <cell r="BD9">
            <v>27.39</v>
          </cell>
          <cell r="BE9" t="str">
            <v xml:space="preserve"> - ชาวบ้านได้ร้องเรียนว่าที่ดินตาม นส.3 ของกปภ. ซึ่งเป็นสถานที่ก่อสร้างสถานีผลิตน้ำดุสนทับซ้อนกับโฉนดที่ดินของชาวบ้าน</v>
          </cell>
          <cell r="BF9" t="str">
            <v xml:space="preserve"> - อยู่ระหว่าง ฝวศ.พิจารณาปรับผังอาคารให้พ้นจากแนวพื้นที่พิพาทเพื่อให้โครงการสามารถดำเนินการก่อสร้าง ได้ต่อเนื่อง</v>
          </cell>
          <cell r="BG9">
            <v>0</v>
          </cell>
          <cell r="BH9">
            <v>61.27</v>
          </cell>
          <cell r="BI9">
            <v>27.9</v>
          </cell>
          <cell r="BJ9" t="str">
            <v xml:space="preserve"> - ชาวบ้านได้ร้องเรียนว่าที่ดินตาม นส.3 ของกปภ. ซึ่งเป็นสถานที่ก่อสร้างสถานีผลิตน้ำดุสนทับซ้อนกับโฉนดที่ดินของชาวบ้าน</v>
          </cell>
          <cell r="BK9" t="str">
            <v xml:space="preserve"> - อยู่ระหว่าง ฝวศ.พิจารณาปรับผังอาคารให้พ้นจากแนวพื้นที่พิพาทเพื่อให้โครงการสามารถดำเนินการก่อสร้าง ได้ต่อเนื่อง</v>
          </cell>
          <cell r="BL9">
            <v>0</v>
          </cell>
          <cell r="BM9">
            <v>66.45</v>
          </cell>
          <cell r="BN9">
            <v>28.33</v>
          </cell>
          <cell r="BO9" t="str">
            <v xml:space="preserve"> - ชาวบ้านได้ร้องเรียนว่าที่ดินตาม นส.3 ของกปภ. ซึ่งเป็นสถานที่ก่อสร้างสถานีผลิตน้ำดุสนทับซ้อนกับโฉนดที่ดินของชาวบ้าน</v>
          </cell>
          <cell r="BP9" t="str">
            <v xml:space="preserve"> - ดำเนินการปรับผังอาคารให้พ้นจากเขตพื้นที่พิพาทแล้วเสร็จ อยู่ระหว่างทำความตกลงกับผู้รับจ้าง</v>
          </cell>
          <cell r="BQ9">
            <v>0</v>
          </cell>
        </row>
        <row r="10">
          <cell r="A10" t="str">
            <v>1Z.58.1580.1.1.1.00.</v>
          </cell>
          <cell r="B10">
            <v>2558</v>
          </cell>
          <cell r="C10" t="str">
            <v>ก่อสร้างปรับปรุงขยาย</v>
          </cell>
          <cell r="D10" t="str">
            <v>กปภ.สาขาตรัง อ.เมือง จ.ตรัง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 xml:space="preserve"> - อยู่ระหว่าง คณะกรรมการ กปภ. อนุมัติรับราคา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 t="str">
            <v xml:space="preserve"> - คณะกรรมการ กปภ. เห็นชอบ อนุมัติรับราคาวันที่ 17 ก.พ.58 (อยู่ระหว่างรอลงนามสัญญา)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 xml:space="preserve"> - อยู่ระหว่างสำนักงบประมาณพิจารณาความเหมาะสมของราคา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 t="str">
            <v>ลงนามสัญญาวันที่ 29 เม.ย.58</v>
          </cell>
          <cell r="AS10">
            <v>0</v>
          </cell>
          <cell r="AT10">
            <v>0.01</v>
          </cell>
          <cell r="AU10">
            <v>0</v>
          </cell>
          <cell r="AV10">
            <v>0</v>
          </cell>
          <cell r="AW10" t="str">
            <v xml:space="preserve"> - ผู้รับจ้างยังไม่ส่งแผนงาน</v>
          </cell>
          <cell r="AX10">
            <v>0.85</v>
          </cell>
          <cell r="AY10">
            <v>0.7</v>
          </cell>
          <cell r="AZ10">
            <v>0</v>
          </cell>
          <cell r="BA10">
            <v>0</v>
          </cell>
          <cell r="BB10">
            <v>0</v>
          </cell>
          <cell r="BC10">
            <v>3.03</v>
          </cell>
          <cell r="BD10">
            <v>2.4300000000000002</v>
          </cell>
          <cell r="BE10">
            <v>0</v>
          </cell>
          <cell r="BF10">
            <v>0</v>
          </cell>
          <cell r="BG10">
            <v>0</v>
          </cell>
          <cell r="BH10">
            <v>5.75</v>
          </cell>
          <cell r="BI10">
            <v>8.77</v>
          </cell>
          <cell r="BJ10">
            <v>0</v>
          </cell>
          <cell r="BK10">
            <v>0</v>
          </cell>
          <cell r="BL10">
            <v>0</v>
          </cell>
          <cell r="BM10">
            <v>6.95</v>
          </cell>
          <cell r="BN10">
            <v>13.68</v>
          </cell>
          <cell r="BO10">
            <v>0</v>
          </cell>
          <cell r="BP10">
            <v>0</v>
          </cell>
          <cell r="BQ10">
            <v>0</v>
          </cell>
        </row>
        <row r="11">
          <cell r="A11" t="str">
            <v>1Z.58.1582.1.1.1.00.</v>
          </cell>
          <cell r="B11">
            <v>2558</v>
          </cell>
          <cell r="C11" t="str">
            <v>ก่อสร้างปรับปรุงขยาย</v>
          </cell>
          <cell r="D11" t="str">
            <v>กปภ.สาขาละงู อ.ละงู จ.สตูล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 xml:space="preserve"> - อยู่ระหว่าง คณะกรรมการ กปภ. อนุมัติรับราคา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 xml:space="preserve">  - คณะกรรมการ กปภ. เห็นชอบ อนุมัติรับราคาวันที่ 17 ก.พ.58 (อยู่ระหว่างรอลงนามสัญญา)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 xml:space="preserve"> - อยู่ระหว่างสำนักงบประมาณพิจารณาความเหมาะสมของราคา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 t="str">
            <v>ลงนามสัญญาวันที่ 28 เม.ย.58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3.38</v>
          </cell>
          <cell r="AY11">
            <v>0.04</v>
          </cell>
          <cell r="AZ11">
            <v>0</v>
          </cell>
          <cell r="BA11">
            <v>0</v>
          </cell>
          <cell r="BB11">
            <v>0</v>
          </cell>
          <cell r="BC11">
            <v>7.16</v>
          </cell>
          <cell r="BD11">
            <v>2.95</v>
          </cell>
          <cell r="BE11">
            <v>0</v>
          </cell>
          <cell r="BF11">
            <v>0</v>
          </cell>
          <cell r="BG11">
            <v>0</v>
          </cell>
          <cell r="BH11">
            <v>10.71</v>
          </cell>
          <cell r="BI11">
            <v>4.34</v>
          </cell>
          <cell r="BJ11">
            <v>0</v>
          </cell>
          <cell r="BK11">
            <v>0</v>
          </cell>
          <cell r="BL11">
            <v>0</v>
          </cell>
          <cell r="BM11">
            <v>14.34</v>
          </cell>
          <cell r="BN11">
            <v>7.16</v>
          </cell>
          <cell r="BO11">
            <v>0</v>
          </cell>
          <cell r="BP11">
            <v>0</v>
          </cell>
          <cell r="BQ11">
            <v>0</v>
          </cell>
        </row>
        <row r="12">
          <cell r="A12" t="str">
            <v>1Z.59.1742.1.1.1.00.</v>
          </cell>
          <cell r="B12">
            <v>2559</v>
          </cell>
          <cell r="C12" t="str">
            <v>ก่อสร้างปรับปรุงขยาย</v>
          </cell>
          <cell r="D12" t="str">
            <v>กปภ.สาขาสะเดา อ.สะเดา จ.สงขลา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 t="str">
            <v xml:space="preserve"> - อยู่ระหว่างประมาณราคา</v>
          </cell>
        </row>
      </sheetData>
      <sheetData sheetId="11" refreshError="1"/>
      <sheetData sheetId="12" refreshError="1">
        <row r="3">
          <cell r="A3" t="str">
            <v>รหัส Sap</v>
          </cell>
        </row>
        <row r="5">
          <cell r="A5" t="str">
            <v>1Z.57.1765.2.1.0.00.2</v>
          </cell>
          <cell r="B5">
            <v>2557</v>
          </cell>
          <cell r="C5" t="str">
            <v>งบลงทุนจัดทำแผนระยะยาว</v>
          </cell>
          <cell r="D5" t="str">
            <v>ก่อสร้างปรับปรุงโรงสูบน้ำดิบ จัดหาและติดตั้งเครื่องสูบน้ำดิบ ก่อสร้างอาคารผลิตน้ำประปาขนาด 500 ลบ.ม./ชม. ก่อสร้างสถานีเพิ่มแรงดัน วางท่อส่งน้ำและระบบไฟฟ้ากำลัง การประปาส่วนภูมิภาคสาขากระนวน จังหวัดขอนแก่น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 xml:space="preserve"> - ประกวดราคา วันที่ 22 ก.ย.57(อยู่ระหว่างนำเสนอคณะกรรมการกปภ. อนุมัติรับราคา)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- ลงนามสัญญา วันที่ 15 ม.ค.2557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 xml:space="preserve"> - ผู้รับจ้างยังไม่ส่งแผนงาน</v>
          </cell>
          <cell r="AD5">
            <v>0</v>
          </cell>
          <cell r="AE5">
            <v>2.1800000000000002</v>
          </cell>
          <cell r="AF5" t="str">
            <v xml:space="preserve"> - ผู้รับจ้างกำลังปรับแผนงานตามที่ คณะกรรมการให้แก้ไข - มีการย้ายตำแหน่งก่อสร้างสถานีเพิ่ม แรงดัน (ค่ายเปรมติณสูลานนท์) </v>
          </cell>
          <cell r="AG5">
            <v>0</v>
          </cell>
          <cell r="AH5">
            <v>0</v>
          </cell>
          <cell r="AI5">
            <v>39.51</v>
          </cell>
          <cell r="AJ5">
            <v>40.42</v>
          </cell>
          <cell r="AK5" t="str">
            <v xml:space="preserve"> - ย้ายตำแหน่งก่อสร้างสถานีเพิ่มแรงดัน (ค่ายเปรมติณสูลานนท์) </v>
          </cell>
          <cell r="AL5">
            <v>0</v>
          </cell>
          <cell r="AM5">
            <v>0</v>
          </cell>
          <cell r="AN5">
            <v>61.17</v>
          </cell>
          <cell r="AO5">
            <v>60.05</v>
          </cell>
          <cell r="AP5" t="str">
            <v xml:space="preserve"> - ย้ายตำแหน่งก่อสร้างสถานีเพิ่มแรงดัน (ค่ายเปรมติณสูลานนท์) </v>
          </cell>
          <cell r="AQ5">
            <v>0</v>
          </cell>
          <cell r="AR5">
            <v>0</v>
          </cell>
          <cell r="AS5">
            <v>66</v>
          </cell>
          <cell r="AT5">
            <v>64.56</v>
          </cell>
          <cell r="AU5" t="str">
            <v xml:space="preserve"> - มีการย้ายตำแหน่งก่อสร้างสถานีเพิ่มแรงดัน (ค่ายเปรมติณสูลานนท์)</v>
          </cell>
          <cell r="AV5">
            <v>0</v>
          </cell>
          <cell r="AW5">
            <v>0</v>
          </cell>
          <cell r="AX5">
            <v>73.86</v>
          </cell>
          <cell r="AY5">
            <v>75.72</v>
          </cell>
          <cell r="AZ5" t="str">
            <v xml:space="preserve"> - มีการย้ายตำแหน่งก่อสร้างสถานีเพิ่มแรงดัน (ค่ายเปรมติณสูลานนท์) - ผู้รับจ้างขุดวางท่อไม่ได้ระยะตามที่ กรมทางหลวงอนุญาตต้องทำการแก้ไข</v>
          </cell>
          <cell r="BA5" t="str">
            <v xml:space="preserve"> - อยู่ระหว่าง กปภ.เขต 6 ดำเนินการ</v>
          </cell>
          <cell r="BB5">
            <v>0</v>
          </cell>
          <cell r="BC5">
            <v>77.22</v>
          </cell>
          <cell r="BD5">
            <v>78.7</v>
          </cell>
          <cell r="BE5" t="str">
            <v xml:space="preserve"> - มีการย้ายตำแหน่งก่อสร้างสถานีเพิ่ม แรงดัน (ค่ายเปรมติณสูลานนท์) - ผู้รับจ้างขุดวางท่อไม่ได้ระยะตามที่ กรมทางหลวงอนุญาตต้องทำการแก้ไข </v>
          </cell>
          <cell r="BF5" t="str">
            <v xml:space="preserve"> - อยู่ระหว่างแก้ไขสัญญา</v>
          </cell>
          <cell r="BG5">
            <v>0</v>
          </cell>
          <cell r="BH5">
            <v>88.05</v>
          </cell>
          <cell r="BI5">
            <v>85.06</v>
          </cell>
          <cell r="BJ5" t="str">
            <v xml:space="preserve"> - มีการย้ายตำแหน่งก่อสร้างสถานีเพิ่ม แรงดัน (ค่ายเปรมติณสูลานนท์) - มีการแก้ไขงานวางท่อเพื่อให้สอดคล้องกับสภาพพื้นที่จริง</v>
          </cell>
          <cell r="BK5">
            <v>0</v>
          </cell>
          <cell r="BL5">
            <v>0</v>
          </cell>
          <cell r="BM5">
            <v>97.82</v>
          </cell>
          <cell r="BN5">
            <v>94.1</v>
          </cell>
          <cell r="BO5" t="str">
            <v xml:space="preserve"> - มีการย้ายตำแหน่งก่อสร้างสถานีเพิ่ม แรงดัน (ค่ายเปรมติณสูลานนท์) - มีการแก้ไขงานวางท่อเพื่อให้สอดคล้องกับสภาพพื้นที่จริง - มีการแก้ไขงานวางท่อเนื่องจากผู้รับจ้างขุดวางท่อไม่ได้ระยะตามที่กรมทางหลวงกำหนด</v>
          </cell>
          <cell r="BP5">
            <v>0</v>
          </cell>
          <cell r="BQ5">
            <v>0</v>
          </cell>
        </row>
        <row r="6">
          <cell r="A6" t="str">
            <v>1Z.58.1576.1.1.1.00.3</v>
          </cell>
          <cell r="B6">
            <v>2558</v>
          </cell>
          <cell r="C6" t="str">
            <v>ก่อสร้างปรับปรุงขยาย</v>
          </cell>
          <cell r="D6" t="str">
            <v>กปภ.มหาสารคาม-(กันทรวิชัย)-(บรบือ) อ.เมือง-กันทรวิชัย-บรบือ จ.มหาสารคาม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 t="str">
            <v xml:space="preserve"> - อยู่ระหว่างสำรวจ/ออกแบบ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 xml:space="preserve"> - อยู่ระหว่างสำรวจ/ออกแบบ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 t="str">
            <v xml:space="preserve"> - อยู่ระหว่างสำรวจ/ออกแบบ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 t="str">
            <v xml:space="preserve"> - อยู่ระหว่างสำรวจ/ออกแบบ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 t="str">
            <v xml:space="preserve"> - อยู่ระหว่างสำรวจ/ออกแบบ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 t="str">
            <v xml:space="preserve"> - อยู่ระหว่างสำรวจ/ออกแบบ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 t="str">
            <v xml:space="preserve"> - อยู่ระหว่างประมาณราคา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 t="str">
            <v xml:space="preserve"> - อยู่ระหว่างประมาณราคา</v>
          </cell>
        </row>
        <row r="7">
          <cell r="A7" t="str">
            <v>1Z.59.1737.1.1.1.00.</v>
          </cell>
          <cell r="B7">
            <v>2559</v>
          </cell>
          <cell r="C7" t="str">
            <v>ก่อสร้างปรับปรุงขยาย</v>
          </cell>
          <cell r="D7" t="str">
            <v>กปภ.สาขากาฬสินธุ์ (ยางตลาด) (กมลาไสย) อ.เมือง-ยางตลาด-กมลาไสย จ.กาฬสินธุ์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 t="str">
            <v xml:space="preserve"> - อยู่ระหว่างประกาศ TOR</v>
          </cell>
        </row>
        <row r="8">
          <cell r="A8" t="str">
            <v>1Z.59.1745.1.1.1.00.</v>
          </cell>
          <cell r="B8">
            <v>2559</v>
          </cell>
          <cell r="C8" t="str">
            <v>ก่อสร้างปรับปรุงขยาย</v>
          </cell>
          <cell r="D8" t="str">
            <v>กปภ.สาขาขอนแก่น-น้ำพอง อ.เมืองขอนแก่น-อุบลรัตน์-น้ำพอง จ.ขอนแก่น (ส่วนที่ 1)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</row>
      </sheetData>
      <sheetData sheetId="13" refreshError="1"/>
      <sheetData sheetId="14" refreshError="1">
        <row r="3">
          <cell r="A3" t="str">
            <v>รหัส Sap</v>
          </cell>
        </row>
        <row r="5">
          <cell r="A5" t="str">
            <v>1Z.54.0781.1.1.1.00</v>
          </cell>
          <cell r="B5">
            <v>2554</v>
          </cell>
          <cell r="C5" t="str">
            <v>ก่อสร้างปรับปรุงขยาย</v>
          </cell>
          <cell r="D5" t="str">
            <v>กปภ.สาขาสกลนคร</v>
          </cell>
          <cell r="E5">
            <v>91.63</v>
          </cell>
          <cell r="F5">
            <v>82.04</v>
          </cell>
          <cell r="G5">
            <v>0</v>
          </cell>
          <cell r="H5">
            <v>0</v>
          </cell>
          <cell r="I5">
            <v>0</v>
          </cell>
          <cell r="J5">
            <v>95.23</v>
          </cell>
          <cell r="K5">
            <v>82.4</v>
          </cell>
          <cell r="L5" t="str">
            <v xml:space="preserve"> - สายงานแผนยุทธศาสตร์กำลังจัดทำรายงาน EIA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M5">
            <v>0</v>
          </cell>
          <cell r="N5">
            <v>0</v>
          </cell>
          <cell r="O5">
            <v>97.73</v>
          </cell>
          <cell r="P5">
            <v>83.16</v>
          </cell>
          <cell r="Q5" t="str">
            <v xml:space="preserve"> - สายงานแผนยุทธศาสตร์กำลังจัดทำรายงาน EIA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R5">
            <v>0</v>
          </cell>
          <cell r="S5">
            <v>0</v>
          </cell>
          <cell r="T5">
            <v>100</v>
          </cell>
          <cell r="U5">
            <v>85.94</v>
          </cell>
          <cell r="V5">
            <v>0</v>
          </cell>
          <cell r="W5">
            <v>0</v>
          </cell>
          <cell r="X5" t="str">
            <v xml:space="preserve"> - สายงานแผนยุทธศาสตร์กำลังจัดทำรายงาน EIA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Y5">
            <v>100</v>
          </cell>
          <cell r="Z5">
            <v>86.08</v>
          </cell>
          <cell r="AA5">
            <v>0</v>
          </cell>
          <cell r="AB5">
            <v>0</v>
          </cell>
          <cell r="AC5" t="str">
            <v xml:space="preserve"> - สายงานแผนยุทธศาสตร์กำลังจัดทำรายงาน EIA ของฝ่ายแผนงานโครงการ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AD5">
            <v>100</v>
          </cell>
          <cell r="AE5">
            <v>86.24</v>
          </cell>
          <cell r="AF5">
            <v>0</v>
          </cell>
          <cell r="AG5">
            <v>0</v>
          </cell>
          <cell r="AH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AI5">
            <v>88.35</v>
          </cell>
          <cell r="AJ5">
            <v>86.46</v>
          </cell>
          <cell r="AK5">
            <v>0</v>
          </cell>
          <cell r="AL5">
            <v>0</v>
          </cell>
          <cell r="AM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AN5">
            <v>90.45</v>
          </cell>
          <cell r="AO5">
            <v>86.66</v>
          </cell>
          <cell r="AP5">
            <v>0</v>
          </cell>
          <cell r="AQ5">
            <v>0</v>
          </cell>
          <cell r="AR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AS5">
            <v>92.55</v>
          </cell>
          <cell r="AT5">
            <v>86.84</v>
          </cell>
          <cell r="AU5">
            <v>0</v>
          </cell>
          <cell r="AV5">
            <v>0</v>
          </cell>
          <cell r="AW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AX5">
            <v>94.64</v>
          </cell>
          <cell r="AY5">
            <v>87.08</v>
          </cell>
          <cell r="AZ5">
            <v>0</v>
          </cell>
          <cell r="BA5">
            <v>0</v>
          </cell>
          <cell r="BB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BC5">
            <v>96.69</v>
          </cell>
          <cell r="BD5">
            <v>87.1</v>
          </cell>
          <cell r="BE5">
            <v>0</v>
          </cell>
          <cell r="BF5">
            <v>0</v>
          </cell>
          <cell r="BG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BH5">
            <v>98.65</v>
          </cell>
          <cell r="BI5">
            <v>87.35</v>
          </cell>
          <cell r="BJ5">
            <v>0</v>
          </cell>
          <cell r="BK5">
            <v>0</v>
          </cell>
          <cell r="BL5" t="str">
            <v xml:space="preserve"> - สายงานแผนยุทธศาสตร์กำลังจัดทำรายงาน EIA ของฝ่ายแผนงานโครงการ กำหนดแล้วเสร็จเสนอ กปภ.วันที่ 23 ก.ย.58 - ได้รับอนุมัติขยายเวลานับตั้งแต่วันสิ้นสุดสัญญาจนถึงวันที่กรมประมงอนุญาตและกปภ.แจ้งให้ดำเนินการบวก 60 วัน</v>
          </cell>
          <cell r="BM5">
            <v>100</v>
          </cell>
          <cell r="BN5">
            <v>87.35</v>
          </cell>
          <cell r="BO5" t="str">
            <v xml:space="preserve"> - กรมประมงยังไม่อนุญาตให้กปภ.ก่อสร้างระบบชักน้ำดิบและให้จัดทำรายงาน EIA เพิ่มเติม</v>
          </cell>
          <cell r="BP5" t="str">
            <v xml:space="preserve"> - ม.เกษตรศาสตร์จัดทำรายงาน EIA แล้วเสร็จและกปภ.โดยฝ่ายแผนงานโครงการมีหนังสือถึงสำนักงานนโยบายและแผนทรัพยากรธรรมชาติและสิ่งแวดล้อม (สผ.) เมื่อวันที่ 24 กย.58 เพื่อขอทราบความชัดเจนในการพิจารณารายงาน EIA   - สผ.แจ้งครม.ทบทวนมติ เมื่อวันที่ 12 พ.ค.58 เรื่องทะเบียนรายนามพื้นที่ชุ่มน้ำ ปรากฎว่างานก่อสร้างของกปภ.ไม่อยู่ในข่ายต้องดำเนินการจัดทำรายงานการวิเคราะห์ผลกระทบสิ่งแวดล้อม และอยู่ระหว่างขออนุญาตประมงจังหวัดสกลนคร </v>
          </cell>
          <cell r="BQ5" t="str">
            <v xml:space="preserve"> - ได้รับอนุมัติขยายเวลานับตั้งแต่วันสิ้นสุดสัญญาจนถึงวันที่กรมประมงอนุญาตและกปภ.แจ้งให้ผู้รับจ้างดำเนินการบวก 60 วัน</v>
          </cell>
        </row>
        <row r="6">
          <cell r="A6" t="str">
            <v>1Z.59.1743.1.1.1.00.</v>
          </cell>
          <cell r="B6">
            <v>2559</v>
          </cell>
          <cell r="C6" t="str">
            <v>ก่อสร้างปรับปรุงขยาย</v>
          </cell>
          <cell r="D6" t="str">
            <v>กปภ.สาขาหนองคาย อ.เมืองหนองคาย-สระใคร จ.หนองคาย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 t="str">
            <v xml:space="preserve"> - อยู่ระหว่างประมาณราคา</v>
          </cell>
        </row>
      </sheetData>
      <sheetData sheetId="15" refreshError="1"/>
      <sheetData sheetId="16" refreshError="1">
        <row r="3">
          <cell r="A3" t="str">
            <v>รหัส Sap</v>
          </cell>
        </row>
        <row r="5">
          <cell r="A5" t="str">
            <v>1Z.56.2039.1.1.1.00.3</v>
          </cell>
          <cell r="B5">
            <v>2556</v>
          </cell>
          <cell r="C5" t="str">
            <v>ก่อสร้างปรับปรุงขยาย</v>
          </cell>
          <cell r="D5" t="str">
            <v>กปภ.สาขาอุบลราชธานี</v>
          </cell>
          <cell r="E5">
            <v>0.14000000000000001</v>
          </cell>
          <cell r="F5">
            <v>0.02</v>
          </cell>
          <cell r="G5">
            <v>0</v>
          </cell>
          <cell r="H5">
            <v>0</v>
          </cell>
          <cell r="I5">
            <v>0</v>
          </cell>
          <cell r="J5">
            <v>7.51</v>
          </cell>
          <cell r="K5">
            <v>4.9000000000000004</v>
          </cell>
          <cell r="L5" t="str">
            <v xml:space="preserve"> - ไม่สามารถก่อสร้างโรงเก็บจ่ายสารเคมีบริเวณสถานีผลิตน้ำโพธิ์มูล เนื่องจากพื้นที่ก่อสร้างมี Mobile Plant กีดขวาง - สถานีผลิตน้ำจาระแม ไม่สามารถดำเนินการได้ เนื่องจากที่ดินชาวบ้านร้องเรียนว่ามีการออกหนังสือสำคัญทับที่ดินเอกชน - บริเวณสถานีผลิตน้ำกุดลาด มีต้นไม้กีดขวางอยู่ระหว่างตัดต้นไม้ - สถานีสูบน้ำดิบบ้านบัวเทิงอยู่ระหว่างแก้ไขแบบ - งานก่อสร้างเสาคลส. และโครงเหล็กท่อ อยู่ระหว่างรอผู้ออกแบบพิจารณาแก้ไข </v>
          </cell>
          <cell r="M5">
            <v>0</v>
          </cell>
          <cell r="N5">
            <v>0</v>
          </cell>
          <cell r="O5">
            <v>11.08</v>
          </cell>
          <cell r="P5">
            <v>6.43</v>
          </cell>
          <cell r="Q5" t="str">
            <v xml:space="preserve"> - ไม่สามารถก่อสร้างโรงเก็บจ่ายสารเคมีบริเวณสถานีผลิตน้ำโพธิ์มูล เนื่องจากพื้นที่ก่อสร้างมี Mobile Plant กีดขวาง - สถานีผลิตน้ำจาระแม ไม่สามารถดำเนินการได้ เนื่องจากที่ดินชาวบ้านร้องเรียนว่ามีการออกหนังสือสำคัญทับที่ดินเอกชน - บริเวณสถานีผลิตน้ำกุดลาดพื้นที่ก่อสร้างสระพักตะกอน จำนวน 2 สระ มีต้นไม้กีดขวางอยู่ระหว่าง กปภ.สาขาอุบลราชธานีขออนุมัติทำการตัดต้นไม้จากหน่วยงานที่เกี่ยวข้อง - งานวางท่อภายในบริเวณสถานีผลิตน้ำกุดลาดอยู่ระหว่างรอผู้ออกแบบพิจารณา - งานประสานท่อสถานีสูบน้ำดิบบ้านบัวเทิง อยู่ระหว่างแก้ไขแบบ - งานก่อสร้างเสาคลส. และโครงเหล็กท่อ อยู่ระหว่างรอผู้ออกแบบพิจารณาแก้ไข </v>
          </cell>
          <cell r="R5">
            <v>0</v>
          </cell>
          <cell r="S5">
            <v>0</v>
          </cell>
          <cell r="T5">
            <v>14.9</v>
          </cell>
          <cell r="U5">
            <v>7.5</v>
          </cell>
          <cell r="V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 - บริเวณสถานีผลิตน้ำกุดลาด มีต้นไม้กีดขวาง </v>
          </cell>
          <cell r="W5" t="str">
            <v xml:space="preserve"> - อยู่ระหว่างประสานและขออนุญาตหน่วยงานที่เกี่ยวข้อง</v>
          </cell>
          <cell r="X5">
            <v>0</v>
          </cell>
          <cell r="Y5">
            <v>19.670000000000002</v>
          </cell>
          <cell r="Z5">
            <v>10.31</v>
          </cell>
          <cell r="AA5" t="str">
            <v xml:space="preserve"> - ไม่สามารถก่อสร้างโรงเก็บจ่ายสารเคมีบริเวณสถานีผลิตน้ำโพธิ์มูลตามตำแหน่งที่แบบกำหนดได้ เนื่องจากพื้นที่ก่อสร้างมี Mobile Plant กีดขวาง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 - บริเวณสถานีผลิตน้ำกุดลาด มีต้นไม้กีดขวาง </v>
          </cell>
          <cell r="AB5" t="str">
            <v xml:space="preserve"> - อยู่ระหว่างประสานและขออนุญาตหน่วยงานที่เกี่ยวข้อง</v>
          </cell>
          <cell r="AC5">
            <v>0</v>
          </cell>
          <cell r="AD5">
            <v>24.63</v>
          </cell>
          <cell r="AE5">
            <v>11.67</v>
          </cell>
          <cell r="AF5" t="str">
            <v xml:space="preserve"> - ไม่สามารถก่อสร้างโรงเก็บจ่ายสารเคมีบริเวณสถานีผลิตน้ำโพธิ์มูลตามตำแหน่งที่แบบกำหนดได้ เนื่องจากพื้นที่ก่อสร้างมี Mobile Plant กีดขวาง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 - บริเวณสถานีผลิตน้ำกุดลาด มีต้นไม้กีดขวาง  - สถานีสูบน้ำดิบบ้านบัวเทิง อยู่ระหว่างแก้ไขแบบ</v>
          </cell>
          <cell r="AG5" t="str">
            <v xml:space="preserve"> - อยู่ระหว่างประสานและขออนุญาตหน่วยงานที่เกี่ยวข้อง</v>
          </cell>
          <cell r="AH5">
            <v>0</v>
          </cell>
          <cell r="AI5">
            <v>28.74</v>
          </cell>
          <cell r="AJ5">
            <v>12.86</v>
          </cell>
          <cell r="AK5" t="str">
            <v xml:space="preserve"> - ไม่สามารถก่อสร้างโรงเก็บจ่ายสารเคมีบริเวณสถานีผลิตน้ำโพธิ์มูลตามตำแหน่งที่แบบกำหนดได้ เนื่องจากพื้นที่ก่อสร้างมี Mobile Plant กีดขวาง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 - บริเวณสถานีผลิตน้ำกุดลาด มีต้นไม้กีดขวางและงานวางท่ออยู่ระหว่างรอผู้ออกแบบพิจารณา  - สถานีสูบน้ำดิบบ้านบัวเทิง อยู่ระหว่างแก้ไขแบบ</v>
          </cell>
          <cell r="AL5" t="str">
            <v xml:space="preserve"> - อยู่ระหว่างประสานและขออนุญาตหน่วยงานที่เกี่ยวข้อง</v>
          </cell>
          <cell r="AM5">
            <v>0</v>
          </cell>
          <cell r="AN5">
            <v>35.19</v>
          </cell>
          <cell r="AO5">
            <v>16.920000000000002</v>
          </cell>
          <cell r="AP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</v>
          </cell>
          <cell r="AQ5" t="str">
            <v xml:space="preserve"> - อยู่ระหว่างจัดหาที่ดินแปลงใหม่ บริเวณศูนย์ราชการรอง (ดงคำอ้อ)</v>
          </cell>
          <cell r="AR5">
            <v>0</v>
          </cell>
          <cell r="AS5">
            <v>41.32</v>
          </cell>
          <cell r="AT5">
            <v>21.18</v>
          </cell>
          <cell r="AU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 - กรมทางหลวงไม่อนุญาตให้ก่อสร้างเสาคสล. รับท่อและวางท่อข้ามแม่น้ำมูล แก้ไขแบบเป็นการวางท่อโดยวิธีเจาะท่อลอดแทน</v>
          </cell>
          <cell r="AV5" t="str">
            <v xml:space="preserve"> - อยู่ระหว่างจัดหาที่ดินแปลงใหม่ บริเวณศูนย์ราชการรอง (ดงคำอ้อ)</v>
          </cell>
          <cell r="AW5">
            <v>0</v>
          </cell>
          <cell r="AX5">
            <v>50.13</v>
          </cell>
          <cell r="AY5">
            <v>24.01</v>
          </cell>
          <cell r="AZ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</v>
          </cell>
          <cell r="BA5" t="str">
            <v xml:space="preserve"> - อยู่ระหว่างจัดหาที่ดินแปลงใหม่ บริเวณศูนย์ราชการรอง (ดงคำอ้อ)</v>
          </cell>
          <cell r="BB5">
            <v>0</v>
          </cell>
          <cell r="BC5">
            <v>60.02</v>
          </cell>
          <cell r="BD5">
            <v>36.58</v>
          </cell>
          <cell r="BE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ชาวบ้านร้องเรียนว่ามีการออกหนังสือสำคัญที่หลวงทับที่ดินเอกชน(29 พ.ย.2556)</v>
          </cell>
          <cell r="BF5" t="str">
            <v>(20 ส.ค.2557) - อยู่ระหว่างจัดหาที่ดินแปลงใหม่ บริเวณศูนย์ราชการรอง (ดงคำอ้อ)(10 ก.ค.2558) - จังหวัดฯ แจ้งว่าที่ดินดังกล่าวอยู่ระหว่างการดำเนินการสอบสวนประวัติความเป็นมาของที่ดินและจัดให้ราษฏรผู้เคยใช้ประโยชน์พื่อขอถอนสภาพที่ดินจากที่สาธารณประโยชน์ ขึ้นทะเบียนเป็นที่ราชพัสดุ ผู้ว่าราชการจังหวัดฯ ไม่อนุญาตให้ใช้พื้นที่ - นำเรื่องเข้าที่ประชุมคณะกรรมการตรวจการจ้าง</v>
          </cell>
          <cell r="BG5">
            <v>0</v>
          </cell>
          <cell r="BH5">
            <v>70.680000000000007</v>
          </cell>
          <cell r="BI5">
            <v>38.1</v>
          </cell>
          <cell r="BJ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</v>
          </cell>
          <cell r="BK5">
            <v>0</v>
          </cell>
          <cell r="BL5">
            <v>0</v>
          </cell>
          <cell r="BM5">
            <v>78.489999999999995</v>
          </cell>
          <cell r="BN5">
            <v>41.35</v>
          </cell>
          <cell r="BO5" t="str">
            <v xml:space="preserve"> - สถานีจ่ายน้ำจาระแม ไม่สามารถดำเนินการได้ เนื่องจากที่ดิน (ที่ดินสาธารณะประโยชน์) ชาวบ้านร้องเรียนว่ามีการออกหนังสือสำคัญที่หลวงทับที่ดินเอกชน</v>
          </cell>
          <cell r="BP5" t="str">
            <v xml:space="preserve"> - การขอใช้ที่ดินแปลงใหม่สำหรับก่อสร้างสถานีจ่ายน้ำจาระแม ขณะนี้ทางจังหวัดฯ กำลังสอบประวัติที่ดินและจัดให้ประชาชนผู้เคยใช้ประโยชน์แสดงความคิดเห็น เพื่อขอถอนสภาพที่ดินเป็นที่ราชพัสดุ</v>
          </cell>
          <cell r="BQ5">
            <v>0</v>
          </cell>
        </row>
        <row r="6">
          <cell r="A6" t="str">
            <v>1Z.56.2040.1.1.1.00.3</v>
          </cell>
          <cell r="B6">
            <v>2556</v>
          </cell>
          <cell r="C6" t="str">
            <v>ก่อสร้างปรับปรุงขยาย</v>
          </cell>
          <cell r="D6" t="str">
            <v>กปภ.สาขาสุรินทร์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 xml:space="preserve"> - อยู่ระหว่างลงร่าง TOR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W6">
            <v>0</v>
          </cell>
          <cell r="X6" t="str">
            <v xml:space="preserve"> - อยู่ระหว่างประกาศ TOR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 t="str">
            <v xml:space="preserve"> - อยู่ระหว่างเสนอเห็นชอบรายงานขอจ้าง/คำสั่ง/ประกาศ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 xml:space="preserve"> - อยู่ระหว่างดำเนินการประกวดราคาวันที่ 2 เม.ย.58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 t="str">
            <v xml:space="preserve"> - อยู่ระหว่างนำผลเสนอคณะกรรมการ กปภ. อนุมัติรับราคา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 t="str">
            <v xml:space="preserve"> - อยู่ระหว่างทำสัญญา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 t="str">
            <v xml:space="preserve"> - ลงนามสัญญา วันที่ 30 มิ.ย.58</v>
          </cell>
          <cell r="BC6">
            <v>0.12</v>
          </cell>
          <cell r="BD6">
            <v>0.2</v>
          </cell>
          <cell r="BE6">
            <v>0</v>
          </cell>
          <cell r="BF6">
            <v>0</v>
          </cell>
          <cell r="BG6">
            <v>0</v>
          </cell>
          <cell r="BH6">
            <v>0.19</v>
          </cell>
          <cell r="BI6">
            <v>2.37</v>
          </cell>
          <cell r="BJ6">
            <v>0</v>
          </cell>
          <cell r="BK6">
            <v>0</v>
          </cell>
          <cell r="BL6">
            <v>0</v>
          </cell>
          <cell r="BM6">
            <v>3.13</v>
          </cell>
          <cell r="BN6">
            <v>8.51</v>
          </cell>
          <cell r="BO6">
            <v>0</v>
          </cell>
          <cell r="BP6">
            <v>0</v>
          </cell>
          <cell r="BQ6">
            <v>0</v>
          </cell>
        </row>
        <row r="7">
          <cell r="A7" t="str">
            <v>1Z.58.2220.2.2.1.00.2</v>
          </cell>
          <cell r="B7">
            <v>2558</v>
          </cell>
          <cell r="C7" t="str">
            <v>งานก่อสร้างปรับปรุงระบบประปาและอาคาร</v>
          </cell>
          <cell r="D7" t="str">
            <v>งานก่อสร้าง Mobile Plant ขนาด 300 ลบ.ม/ชม และวางท่อขยายเขต กปภ.สาขามุกดาหาร จังหวัดมุกดาหาร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</row>
        <row r="8">
          <cell r="A8" t="str">
            <v>1Z.59.1734.1.1.1.00.</v>
          </cell>
          <cell r="B8">
            <v>2559</v>
          </cell>
          <cell r="C8" t="str">
            <v>ก่อสร้างปรับปรุงขยาย</v>
          </cell>
          <cell r="D8" t="str">
            <v>กปภ.สาขาสตึก-พยัคฆภูมิพิสัย (วาปีปทุม) อ.สตึก-พยัคฆภูมิพิสัย-วาปีปทุม จ.มหาสารคาม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 t="str">
            <v xml:space="preserve"> - อยู่ระหว่างเสนอคณะอนุกรรมการ กปภ.</v>
          </cell>
        </row>
      </sheetData>
      <sheetData sheetId="17" refreshError="1"/>
      <sheetData sheetId="18" refreshError="1">
        <row r="3">
          <cell r="A3" t="str">
            <v>รหัส Sap</v>
          </cell>
        </row>
        <row r="5">
          <cell r="A5" t="str">
            <v>1Z.54.1145.2.1.0.00.2</v>
          </cell>
          <cell r="B5">
            <v>2554</v>
          </cell>
          <cell r="C5" t="str">
            <v>งบลงทุนจัดทำแผนระยะยาว</v>
          </cell>
          <cell r="D5" t="str">
            <v xml:space="preserve">กปภ.สาขาเชียงใหม่ งานก่อสร้าง Mobile Plant ขนาด 500 ลบ.ม./ชม. และวางท่อส่งน้ำพื้นที่ตอนล่าง </v>
          </cell>
          <cell r="E5">
            <v>81.849999999999994</v>
          </cell>
          <cell r="F5">
            <v>47.8</v>
          </cell>
          <cell r="G5" t="str">
            <v>อยู่ระหว่างรอกรมชลประทานส่งมอบพื้นที่</v>
          </cell>
          <cell r="H5" t="str">
            <v>ประสานกับกรมชลประทาน</v>
          </cell>
          <cell r="I5">
            <v>0</v>
          </cell>
          <cell r="J5">
            <v>81.849999999999994</v>
          </cell>
          <cell r="K5">
            <v>47.8</v>
          </cell>
          <cell r="L5" t="str">
            <v>อยู่ระหว่างรอกรมชลประทานส่งมอบพื้นที่</v>
          </cell>
          <cell r="M5" t="str">
            <v>ประสานกับกรมชลประทาน</v>
          </cell>
          <cell r="N5" t="str">
            <v xml:space="preserve">ผู้ใช้น้ำ 3 ฝ่ายได้ทำประชาคมแล้วเสร็จ มีมติให้จัดทำ MOU </v>
          </cell>
          <cell r="O5">
            <v>81.849999999999994</v>
          </cell>
          <cell r="P5">
            <v>47.8</v>
          </cell>
          <cell r="Q5" t="str">
            <v>อยู่ระหว่างรอกรมชลประทานส่งมอบพื้นที่</v>
          </cell>
          <cell r="R5" t="str">
            <v>ประสานกับกรมชลประทาน</v>
          </cell>
          <cell r="S5" t="str">
            <v xml:space="preserve">ผู้ใช้น้ำ 3 ฝ่ายได้ทำประชาคมแล้วเสร็จ มีมติให้จัดทำ MOU </v>
          </cell>
          <cell r="T5">
            <v>81.849999999999994</v>
          </cell>
          <cell r="U5">
            <v>47.8</v>
          </cell>
          <cell r="V5" t="str">
            <v xml:space="preserve"> - กรมทางหลวงยังไม่อนุญาตให้เข้าพื้นที่</v>
          </cell>
          <cell r="W5" t="str">
            <v xml:space="preserve"> - ประสานกรมทางหลวงเพื่อขออนุญาต</v>
          </cell>
          <cell r="X5">
            <v>0</v>
          </cell>
          <cell r="Y5">
            <v>85</v>
          </cell>
          <cell r="Z5">
            <v>70</v>
          </cell>
          <cell r="AA5" t="str">
            <v xml:space="preserve"> - กรมทางหลวงยังไม่อนุญาตให้เข้าพื้นที่</v>
          </cell>
          <cell r="AB5" t="str">
            <v xml:space="preserve"> - ประสานกรมทางหลวงเพื่อขออนุญาต</v>
          </cell>
          <cell r="AC5">
            <v>0</v>
          </cell>
          <cell r="AD5">
            <v>87.05</v>
          </cell>
          <cell r="AE5">
            <v>75.5</v>
          </cell>
          <cell r="AF5" t="str">
            <v xml:space="preserve"> - เนื่องจากกรมทางหลวงอนุญาตให้เข้าพื้นที่ล่าช้า จึงทำให้ผู้รับจ้างเข้าพื้นที่ได้ล่าช้า</v>
          </cell>
          <cell r="AG5" t="str">
            <v xml:space="preserve"> - เร่งรัด/ติดตามผู้รับจ้าง</v>
          </cell>
          <cell r="AH5">
            <v>0</v>
          </cell>
          <cell r="AI5">
            <v>87.05</v>
          </cell>
          <cell r="AJ5">
            <v>75.5</v>
          </cell>
          <cell r="AK5" t="str">
            <v xml:space="preserve"> - เนื่องจากกรมทางหลวงอนุญาตให้เข้าพื้นที่ล่าช้า จึงทำให้ผู้รับจ้างเข้าพื้นที่ได้ล่าช้า</v>
          </cell>
          <cell r="AL5" t="str">
            <v xml:space="preserve"> - เร่งรัด/ติดตามผู้รับจ้าง</v>
          </cell>
          <cell r="AM5">
            <v>0</v>
          </cell>
          <cell r="AN5">
            <v>99</v>
          </cell>
          <cell r="AO5">
            <v>80</v>
          </cell>
          <cell r="AP5" t="str">
            <v xml:space="preserve"> - เนื่องจากกรมทางหลวงอนุญาตให้เข้าพื้นที่ล่าช้า จึงทำให้ผู้รับจ้างเข้าพื้นที่ได้ล่าช้า</v>
          </cell>
          <cell r="AQ5" t="str">
            <v xml:space="preserve"> - เร่งรัด/ติดตามผู้รับจ้าง</v>
          </cell>
          <cell r="AR5">
            <v>0</v>
          </cell>
          <cell r="AS5">
            <v>99</v>
          </cell>
          <cell r="AT5">
            <v>80</v>
          </cell>
          <cell r="AU5" t="str">
            <v xml:space="preserve"> - เนื่องจากกรมทางหลวงอนุญาตให้เข้าพื้นที่ล่าช้า จึงทำให้ผู้รับจ้างเข้าพื้นที่ได้ล่าช้า</v>
          </cell>
          <cell r="AV5" t="str">
            <v xml:space="preserve"> - เร่งรัด/ติดตามผู้รับจ้าง</v>
          </cell>
          <cell r="AW5">
            <v>0</v>
          </cell>
          <cell r="AX5">
            <v>83.29</v>
          </cell>
          <cell r="AY5">
            <v>83</v>
          </cell>
          <cell r="AZ5">
            <v>0</v>
          </cell>
          <cell r="BA5">
            <v>0</v>
          </cell>
          <cell r="BB5" t="str">
            <v xml:space="preserve"> - ได้อนุมัติขยายเวลาจำนวน 163 วัน ขณะนี้อยู่ระหว่างการปรับแผนงานก่อสร้าง และสามารถส่งมอบพื้นที่ให้ผู้รับจ้างเข้าดำเนินงานเรียบร้อยแล้ว</v>
          </cell>
          <cell r="BC5">
            <v>87.47</v>
          </cell>
          <cell r="BD5">
            <v>88</v>
          </cell>
          <cell r="BE5">
            <v>0</v>
          </cell>
          <cell r="BF5">
            <v>0</v>
          </cell>
          <cell r="BG5">
            <v>0</v>
          </cell>
          <cell r="BH5">
            <v>91.64</v>
          </cell>
          <cell r="BI5">
            <v>90</v>
          </cell>
          <cell r="BJ5">
            <v>0</v>
          </cell>
          <cell r="BK5">
            <v>0</v>
          </cell>
          <cell r="BL5">
            <v>0</v>
          </cell>
          <cell r="BM5">
            <v>95.69</v>
          </cell>
          <cell r="BN5">
            <v>95</v>
          </cell>
          <cell r="BO5">
            <v>0</v>
          </cell>
          <cell r="BP5">
            <v>0</v>
          </cell>
          <cell r="BQ5">
            <v>0</v>
          </cell>
        </row>
        <row r="6">
          <cell r="A6" t="str">
            <v>1Z.56.1965.1.1.1.00.3</v>
          </cell>
          <cell r="B6">
            <v>2556</v>
          </cell>
          <cell r="C6" t="str">
            <v>ก่อสร้างปรับปรุงขยาย</v>
          </cell>
          <cell r="D6" t="str">
            <v>กปภ.สาขาเชียงใหม่ (งานก่อสร้างสถานีจ่ายน้ำแม่โจ้พร้อมก่อสร้างระบบจ่ายน้ำเพิ่มเติม)</v>
          </cell>
          <cell r="E6">
            <v>99.94</v>
          </cell>
          <cell r="F6">
            <v>34.58</v>
          </cell>
          <cell r="G6" t="str">
            <v xml:space="preserve"> - กรมทางหลวงขอให้กปภ.จัดทำประชาคม เพื่อประกอบงานวางท่อในเขตทางหลวง</v>
          </cell>
          <cell r="H6" t="str">
            <v xml:space="preserve"> - กปภ.ได้จัดทำประชาคมเรียบร้อย อยู่ระหว่างกรมทางหลวงพิจารณา</v>
          </cell>
          <cell r="I6">
            <v>0</v>
          </cell>
          <cell r="J6">
            <v>100</v>
          </cell>
          <cell r="K6">
            <v>34.83</v>
          </cell>
          <cell r="L6" t="str">
            <v xml:space="preserve"> - งานวางท่อในเขตทางหลวง กรมทางหลวงให้ กปภ.จัดทำประชาคม เพื่อประกอบการขออนุญาต - จัดทำประชาคมแล้วเสร็จ อยู่ระหว่างพิจารณาของกรมทางหลวง - งานวางท่อในเขตทางหลวงชนบทกำหนดให้วางท่อเกาะสะพานข้ามแม่น้ำปิง อยู่ระหว่างการพิจารณาของกรมทางหลวงชนบท</v>
          </cell>
          <cell r="M6">
            <v>0</v>
          </cell>
          <cell r="N6">
            <v>0</v>
          </cell>
          <cell r="O6">
            <v>100</v>
          </cell>
          <cell r="P6">
            <v>35.479999999999997</v>
          </cell>
          <cell r="Q6" t="str">
            <v xml:space="preserve"> - งานวางท่อในเขตทางหลวงชนบท กำหนดให้วางท่อเกาะสะพานข้ามแม่น้ำปิง อยู่ระหว่างการพิจารณาของกรมทางหลวงชนบท  - กรมทางหลวงไม่อนุญาตให้วางท่อในเขตทางหลวงหมายเลข 11 และหมายเลข 1014 อยู่ระหว่าง กปภ.กำลังเตรียมการเจรจากับกรมทางหลวง</v>
          </cell>
          <cell r="R6">
            <v>0</v>
          </cell>
          <cell r="S6">
            <v>0</v>
          </cell>
          <cell r="T6">
            <v>100</v>
          </cell>
          <cell r="U6">
            <v>36.049999999999997</v>
          </cell>
          <cell r="V6" t="str">
            <v xml:space="preserve"> - กรมทางหลวงชนบทยังไม่อนุญาตให้วางท่อในเขตทางหลวงชนบท</v>
          </cell>
          <cell r="W6" t="str">
            <v xml:space="preserve"> - ประสานกรมทางหลวงชนบทเพื่อขออนุญาต</v>
          </cell>
          <cell r="X6">
            <v>0</v>
          </cell>
          <cell r="Y6">
            <v>100</v>
          </cell>
          <cell r="Z6">
            <v>36.549999999999997</v>
          </cell>
          <cell r="AA6" t="str">
            <v xml:space="preserve"> - กรมทางหลวงชนบทยังไม่อนุญาตให้วางท่อเกาะสะพานข้ามแม่น้ำปิง - กรมทางหลวงไม่อนุญาตให้วางท่อในเขตทางหลวงหมายเลข 11 และหมายเลข 1014</v>
          </cell>
          <cell r="AB6" t="str">
            <v xml:space="preserve"> - ประสานกรมทางหลวงชนบทเพื่อขออนุญาต - ประสานกรมทางหลวงเพื่อขออนุญาต</v>
          </cell>
          <cell r="AC6">
            <v>0</v>
          </cell>
          <cell r="AD6">
            <v>100</v>
          </cell>
          <cell r="AE6">
            <v>37.68</v>
          </cell>
          <cell r="AF6" t="str">
            <v xml:space="preserve"> - กรมทางหลวงชนบทยังไม่อนุญาตให้วางท่อเกาะสะพานข้ามแม่น้ำปิง - กรมทางหลวงไม่อนุญาตให้วางท่อในเขตทางหลวงหมายเลข 11 และหมายเลข 1014</v>
          </cell>
          <cell r="AG6" t="str">
            <v xml:space="preserve"> - อยู่ระหว่างกรมทางหลวงชนบทพิจารณาเพื่อขออนุญาต - ประสานกรมทางหลวงเพื่อขออนุญาต</v>
          </cell>
          <cell r="AH6">
            <v>0</v>
          </cell>
          <cell r="AI6">
            <v>100</v>
          </cell>
          <cell r="AJ6">
            <v>38.65</v>
          </cell>
          <cell r="AK6" t="str">
            <v xml:space="preserve"> - กรมทางหลวงชนบทยังไม่อนุญาตให้วางท่อเกาะสะพานข้ามแม่น้ำปิง - กรมทางหลวงไม่อนุญาตให้วางท่อในเขตทางหลวงหมายเลข 11 และหมายเลข 1014</v>
          </cell>
          <cell r="AL6" t="str">
            <v xml:space="preserve"> - อยู่ระหว่างกรมทางหลวงชนบทพิจารณาเพื่อขออนุญาต - ประสานกรมทางหลวงเพื่อขออนุญาต</v>
          </cell>
          <cell r="AM6">
            <v>0</v>
          </cell>
          <cell r="AN6">
            <v>100</v>
          </cell>
          <cell r="AO6">
            <v>39.03</v>
          </cell>
          <cell r="AP6" t="str">
            <v xml:space="preserve"> 1. กรมทางหลวงชนบทยังไม่อนุญาตให้วางท่อเกาะสะพานข้ามแม่น้ำปิง 2. กรมทางหลวงไม่อนุญาตให้วางท่อในเขตทางหลวงหมายเลข 11 และหมายเลข 1014</v>
          </cell>
          <cell r="AQ6" t="str">
            <v>1. อยู่ระหว่างพิจารณาของกรมทางหลวงชนบท2. อยู่ระหว่างกปภ. เจรจากับกรมทางหลวง</v>
          </cell>
          <cell r="AR6">
            <v>0</v>
          </cell>
          <cell r="AS6">
            <v>100</v>
          </cell>
          <cell r="AT6">
            <v>39.89</v>
          </cell>
          <cell r="AU6" t="str">
            <v xml:space="preserve"> - กรมทางหลวงไม่อนุญาตให้วางท่อ ในเขตทางหลวงหมายเลข 11 และ หมายเลข 1014</v>
          </cell>
          <cell r="AV6" t="str">
            <v xml:space="preserve"> - อยู่ระหว่าง กปภ. เจรจากับกรมทางหลวง</v>
          </cell>
          <cell r="AW6">
            <v>0</v>
          </cell>
          <cell r="AX6">
            <v>100</v>
          </cell>
          <cell r="AY6">
            <v>41.51</v>
          </cell>
          <cell r="AZ6" t="str">
            <v xml:space="preserve"> - กรมทางหลวงไม่อนุญาตให้วางท่อ ในเขตทางหลวงหมายเลข 11 และ หมายเลข 1014</v>
          </cell>
          <cell r="BA6" t="str">
            <v xml:space="preserve"> - อยู่ระหว่าง กปภ. เจรจากับกรมทางหลวง</v>
          </cell>
          <cell r="BB6">
            <v>0</v>
          </cell>
          <cell r="BC6">
            <v>100</v>
          </cell>
          <cell r="BD6">
            <v>42.04</v>
          </cell>
          <cell r="BE6" t="str">
            <v xml:space="preserve"> - งานวางท่อบริเวณผิวจราจรติดเงื่อนไขกรมทางหลวง โดยกำหนดให้ห้ามขุดเปิดผิวจราจรให้เปลี่ยนวิธีการดึงท่อลอด (HDD)</v>
          </cell>
          <cell r="BF6" t="str">
            <v xml:space="preserve"> - อยู่ระหว่างประสานสำนักปลอดภัย กรมทางหลวง เพื่อขอเปลี่ยนวิธีการก่อสร้าง จากวิธีดึงท่อลอด (HDD) เป็นวิธีการขุดวางท่อโดยใช้โครงสร้างกันดิน (Safety Box) ในเขตทางหลวงหมายเลข 1014 - แขวงการทางเชียงใหม่ที่ 2 แจ้งว่าเป็นนโยบาย ขอให้ กปภ.ประสานหารือในระดับกรมต่อกรม - งานวางท่อ S dia.600 มม. รอการพิจารณาอนุญาต จากกรมทางหลวง</v>
          </cell>
          <cell r="BG6">
            <v>0</v>
          </cell>
          <cell r="BH6">
            <v>100</v>
          </cell>
          <cell r="BI6">
            <v>42.39</v>
          </cell>
          <cell r="BJ6" t="str">
            <v xml:space="preserve"> - กรมทางหลวงไม่อนุญาตให้วางท่อในเขตทางหลวงหมายเลข 11 และหมายเลข 1014 </v>
          </cell>
          <cell r="BK6" t="str">
            <v xml:space="preserve"> - อยู่ระหว่าง กปภ.เจรจากับกรมทางหลวง</v>
          </cell>
          <cell r="BL6" t="str">
            <v xml:space="preserve"> - ได้รับอนุมัติขยายเวลานับถัดจากวันสิ้นสุดสัญญาจนถึงวันที่ กปภ.แจ้งส่งมอบพื้นที่ก่อสร้างให้ผู้รับจ้างและบวกระยะเวลาดำเนินการอีก 120 วัน</v>
          </cell>
          <cell r="BM6">
            <v>72.290000000000006</v>
          </cell>
          <cell r="BN6">
            <v>42.99</v>
          </cell>
          <cell r="BO6" t="str">
            <v xml:space="preserve"> - กรมทางหลวงไม่อนุญาตให้วางท่อในเขตทางหลวงหมายเลข 11 และหมายเลข 1014 - ปรับแผนงานก่อสร้าง</v>
          </cell>
          <cell r="BP6" t="str">
            <v xml:space="preserve"> - อยู่ระหว่างกปภ.ตกลงรูปแบบวิธีการขุดวางท่อในผิวจราจรและเตรียมการจัดการรับฟังความคิดเห็นประชาชน</v>
          </cell>
          <cell r="BQ6" t="str">
            <v xml:space="preserve"> - ได้รับอนุมัติขยายเวลานับถัดจากวันสิ้นสุดสัญญาจนถึงวันที่ กปภ.แจ้งส่งมอบพื้นที่ก่อสร้างให้ผู้รับจ้างและบวกระยะเวลาดำเนินการอีก 120 วัน</v>
          </cell>
        </row>
        <row r="7">
          <cell r="A7" t="str">
            <v>1Z.56.1919.1.1.1.00.</v>
          </cell>
          <cell r="B7">
            <v>2556</v>
          </cell>
          <cell r="C7" t="str">
            <v>ก่อสร้างปรับปรุงขยาย</v>
          </cell>
          <cell r="D7" t="str">
            <v>กปภ.สาขาลำปาง</v>
          </cell>
          <cell r="E7">
            <v>65.709999999999994</v>
          </cell>
          <cell r="F7">
            <v>63.59</v>
          </cell>
          <cell r="G7">
            <v>0</v>
          </cell>
          <cell r="H7">
            <v>0</v>
          </cell>
          <cell r="I7">
            <v>0</v>
          </cell>
          <cell r="J7">
            <v>71.56</v>
          </cell>
          <cell r="K7">
            <v>68.16</v>
          </cell>
          <cell r="L7" t="str">
            <v xml:space="preserve"> - ยังไม่อนุญาตให้วางท่อในเขตทางหลวง (กรมทางหลวงไม่อนุญาตให้ก่อสร้างเสารับท่อข้ามคลองโดยให้เปลี่ยนเป็นท่อลอด) และโครงการส่งน้ำฯ (โครงการส่งน้ำฯให้ย้ายแนวท่อก่อสร้างเสารับท่อข้ามคลอง) ซึ่งผู้ออกแบบได้แก้ไขแบบและราคาแล้วเสร็จ อยู่ระหว่างตกลงราคากับผู้รับจ้าง</v>
          </cell>
          <cell r="M7">
            <v>0</v>
          </cell>
          <cell r="N7">
            <v>0</v>
          </cell>
          <cell r="O7">
            <v>78.16</v>
          </cell>
          <cell r="P7">
            <v>71.650000000000006</v>
          </cell>
          <cell r="Q7" t="str">
            <v xml:space="preserve"> - ยังไม่อนุญาตให้วางท่อในเขตทางหลวง (กรมทางหลวงไม่อนุญาตให้ก่อสร้างเสารับท่อข้ามคลองโดยให้เปลี่ยนเป็นท่อลอด) และโครงการส่งน้ำฯ (โครงการส่งน้ำฯให้ย้ายแนวท่อก่อสร้างเสารับท่อข้ามคลอง) ซึ่งผู้ออกแบบได้แก้ไขแบบและราคาแล้วเสร็จ อยู่ระหว่างตกลงราคากับผู้รับจ้าง</v>
          </cell>
          <cell r="R7">
            <v>0</v>
          </cell>
          <cell r="S7">
            <v>0</v>
          </cell>
          <cell r="T7">
            <v>80.39</v>
          </cell>
          <cell r="U7">
            <v>74.709999999999994</v>
          </cell>
          <cell r="V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W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</v>
          </cell>
          <cell r="X7">
            <v>0</v>
          </cell>
          <cell r="Y7">
            <v>84.19</v>
          </cell>
          <cell r="Z7">
            <v>78.83</v>
          </cell>
          <cell r="AA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AB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</v>
          </cell>
          <cell r="AC7">
            <v>0</v>
          </cell>
          <cell r="AD7">
            <v>86.32</v>
          </cell>
          <cell r="AE7">
            <v>84.74</v>
          </cell>
          <cell r="AF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AG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</v>
          </cell>
          <cell r="AH7">
            <v>0</v>
          </cell>
          <cell r="AI7">
            <v>85.51</v>
          </cell>
          <cell r="AJ7">
            <v>84.8</v>
          </cell>
          <cell r="AK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AL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</v>
          </cell>
          <cell r="AM7">
            <v>0</v>
          </cell>
          <cell r="AN7">
            <v>87.55</v>
          </cell>
          <cell r="AO7">
            <v>85.61</v>
          </cell>
          <cell r="AP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AQ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</v>
          </cell>
          <cell r="AR7">
            <v>0</v>
          </cell>
          <cell r="AS7">
            <v>89.81</v>
          </cell>
          <cell r="AT7">
            <v>87.13</v>
          </cell>
          <cell r="AU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AV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</v>
          </cell>
          <cell r="AW7">
            <v>0</v>
          </cell>
          <cell r="AX7">
            <v>90.63</v>
          </cell>
          <cell r="AY7">
            <v>88.24</v>
          </cell>
          <cell r="AZ7" t="str">
            <v xml:space="preserve"> - กรมทางหลวงไม่อนุญาตให้ก่อสร้างเสารับท่อข้ามคลอง โดยให้เปลี่ยนเป็นท่อลอด - โครงการส่งน้ำฯ ให้ย้ายแนวก่อสร้างเสารับท่อข้ามคลอง</v>
          </cell>
          <cell r="BA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 - ฝวศ.แก้ไขแบบและราคา แล้วเสร็จ อยู่ระหว่าง ตกลงราคากับผู้รับจ้าง</v>
          </cell>
          <cell r="BB7">
            <v>0</v>
          </cell>
          <cell r="BC7">
            <v>91.96</v>
          </cell>
          <cell r="BD7">
            <v>89.72</v>
          </cell>
          <cell r="BE7" t="str">
            <v xml:space="preserve"> - ยังไม่อนุญาตให้วางท่อในเขตโครงการส่งน้ำฯ เนื่องจากโครงการส่งน้ำฯ ให้ย้ายแนวก่อสร้างเสารับท่อข้ามคลอง</v>
          </cell>
          <cell r="BF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 - ฝวศ.แก้ไขแบบและราคา แล้วเสร็จ อยู่ระหว่าง ตกลงราคากับผู้รับจ้าง</v>
          </cell>
          <cell r="BG7">
            <v>0</v>
          </cell>
          <cell r="BH7">
            <v>93.84</v>
          </cell>
          <cell r="BI7">
            <v>90.73</v>
          </cell>
          <cell r="BJ7" t="str">
            <v xml:space="preserve"> - ยังไม่อนุญาตให้วางท่อในเขตโครงการส่งน้ำฯ เนื่องจากโครงการส่งน้ำฯ ให้ย้ายแนวก่อสร้างเสารับท่อข้ามคลอง</v>
          </cell>
          <cell r="BK7" t="str">
            <v xml:space="preserve"> - ประสานกรมทางหลวง โครงการส่งน้ำฯ และเจ้าของพื้นที่แล้ว อนุญาตให้ดำเนินการได้โดยไม่ต้องรอหนังสือตอบอนุญาต (ผู้ควบคุมงานได้ติดตาม/เร่งรัดอย่างต่อเนื่อง) - ฝวศ.แก้ไขแบบและราคา แล้วเสร็จ อยู่ระหว่าง ตกลงราคากับผู้รับจ้าง</v>
          </cell>
          <cell r="BL7">
            <v>0</v>
          </cell>
          <cell r="BM7">
            <v>98.69</v>
          </cell>
          <cell r="BN7">
            <v>96.07</v>
          </cell>
          <cell r="BO7">
            <v>0</v>
          </cell>
          <cell r="BP7">
            <v>0</v>
          </cell>
          <cell r="BQ7">
            <v>0</v>
          </cell>
        </row>
        <row r="8">
          <cell r="A8" t="str">
            <v>1Z.58.1585.1.1.1.00.</v>
          </cell>
          <cell r="B8">
            <v>2558</v>
          </cell>
          <cell r="C8" t="str">
            <v>ก่อสร้างปรับปรุงขยาย</v>
          </cell>
          <cell r="D8" t="str">
            <v>กปภ.สาขาพาน (แม่ใจ) อ.พาน-แม่ใจ จ.เชียงราย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 xml:space="preserve"> - อยู่ระหว่างคณะกรรมการกปภ.อนุมัติผลการประกวดราคา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 xml:space="preserve"> - คณะกรรมการ กปภ.อนุมัติรับราคาวันที่ 23 มี.ค.58 (ลงนามสัญญาวันที่ 31 มี.ค.58)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 t="str">
            <v>ลงนามสัญญาวันที่ 31 มี.ค.58</v>
          </cell>
          <cell r="AS8">
            <v>1.17</v>
          </cell>
          <cell r="AT8">
            <v>0.06</v>
          </cell>
          <cell r="AU8" t="str">
            <v xml:space="preserve"> - งานก่อสร้างสถานีจ่ายน้ำบ้านจำปูและ บ้านป่าสักสามัคคี เป็นที่ราชพัสดุ ยังไม่สามารถเข้าพื้นที่ได้ อยู่ระหว่าง การขอใช้ที่ดินโดย กปภ.ข.9</v>
          </cell>
          <cell r="AV8">
            <v>0</v>
          </cell>
          <cell r="AW8">
            <v>0</v>
          </cell>
          <cell r="AX8">
            <v>4.8600000000000003</v>
          </cell>
          <cell r="AY8">
            <v>0.1</v>
          </cell>
          <cell r="AZ8" t="str">
            <v xml:space="preserve"> - กรมทางหลวงและกรมชลประทานยังไม่อนุญาตวางท่อ</v>
          </cell>
          <cell r="BA8" t="str">
            <v xml:space="preserve"> - อยู่ระหว่างกรมทางหลวงและกรมชลประทานพิจารณาตอบอนุญาต</v>
          </cell>
          <cell r="BB8">
            <v>0</v>
          </cell>
          <cell r="BC8">
            <v>10.15</v>
          </cell>
          <cell r="BD8">
            <v>0.83</v>
          </cell>
          <cell r="BE8" t="str">
            <v xml:space="preserve"> - กรมทางหลวงและกรมชลประทานยังไม่อนุญาตวางท่อ</v>
          </cell>
          <cell r="BF8" t="str">
            <v xml:space="preserve"> - อยู่ระหว่างกรมทางหลวงและกรมชลประทานพิจารณาตอบอนุญาต</v>
          </cell>
          <cell r="BG8">
            <v>0</v>
          </cell>
          <cell r="BH8">
            <v>18.579999999999998</v>
          </cell>
          <cell r="BI8">
            <v>6.81</v>
          </cell>
          <cell r="BJ8" t="str">
            <v xml:space="preserve"> - งานวางท่อในเขตทางหลวงอนุญาตให้วางท่อได้บางส่วนแล้ว - งานวางท่อในเขตชลประทาน</v>
          </cell>
          <cell r="BK8" t="str">
            <v xml:space="preserve"> - อยู่ระหว่างรอกรมทางหลวงอนุญาตและกรมชลประทานพิจารณาอนุญาต</v>
          </cell>
          <cell r="BL8">
            <v>0</v>
          </cell>
          <cell r="BM8">
            <v>25.76</v>
          </cell>
          <cell r="BN8">
            <v>11.31</v>
          </cell>
          <cell r="BO8" t="str">
            <v xml:space="preserve"> - งานวางท่อในเขตทางหลวงอนุญาตให้วางท่อแล้ว 2 เส้นทาง เหลือ 1 เส้นทาง</v>
          </cell>
          <cell r="BP8" t="str">
            <v xml:space="preserve"> - อยู่ระหว่างรอกรมทางหลวงอนุญาต</v>
          </cell>
          <cell r="BQ8">
            <v>0</v>
          </cell>
        </row>
      </sheetData>
      <sheetData sheetId="19" refreshError="1"/>
      <sheetData sheetId="20" refreshError="1">
        <row r="3">
          <cell r="A3" t="str">
            <v>รหัส Sap</v>
          </cell>
        </row>
        <row r="5">
          <cell r="A5" t="str">
            <v>1Z.56.1281.1.1.1.00.</v>
          </cell>
          <cell r="B5">
            <v>2556</v>
          </cell>
          <cell r="C5" t="str">
            <v>ก่อสร้างปรับปรุงขยาย</v>
          </cell>
          <cell r="D5" t="str">
            <v>กปภ.สาขาสุโขทัย-ศรีสำโรง</v>
          </cell>
          <cell r="E5">
            <v>52.98</v>
          </cell>
          <cell r="F5">
            <v>56.98</v>
          </cell>
          <cell r="G5">
            <v>0</v>
          </cell>
          <cell r="H5">
            <v>0</v>
          </cell>
          <cell r="I5">
            <v>0</v>
          </cell>
          <cell r="J5">
            <v>57.97</v>
          </cell>
          <cell r="K5">
            <v>60.38</v>
          </cell>
          <cell r="L5" t="str">
            <v xml:space="preserve"> - กรมทางหลวงให้ กปภ.แก้ไขแบบขออนุญาต อยู่ระหว่างพิจารณาของกรมทาง</v>
          </cell>
          <cell r="M5">
            <v>0</v>
          </cell>
          <cell r="N5">
            <v>0</v>
          </cell>
          <cell r="O5">
            <v>61.71</v>
          </cell>
          <cell r="P5">
            <v>64.790000000000006</v>
          </cell>
          <cell r="Q5" t="str">
            <v xml:space="preserve"> - กรมทางหลวงให้ กปภ.แก้ไขแบบขออนุญาต อยู่ระหว่างพิจารณาของกรมทาง</v>
          </cell>
          <cell r="R5">
            <v>0</v>
          </cell>
          <cell r="S5">
            <v>0</v>
          </cell>
          <cell r="T5">
            <v>66.010000000000005</v>
          </cell>
          <cell r="U5">
            <v>68.78</v>
          </cell>
          <cell r="V5" t="str">
            <v xml:space="preserve"> - กรมทางหลวงให้ กปภ.แก้ไขแบบขออนุญาต</v>
          </cell>
          <cell r="W5" t="str">
            <v xml:space="preserve"> - อยู่ระหว่างรอกรมทางหลวงอนุญาต</v>
          </cell>
          <cell r="X5">
            <v>0</v>
          </cell>
          <cell r="Y5">
            <v>68.53</v>
          </cell>
          <cell r="Z5">
            <v>69.31</v>
          </cell>
          <cell r="AA5" t="str">
            <v xml:space="preserve"> - กรมทางหลวงให้ กปภ.แก้ไขแบบขออนุญาต - อบต. และอบจ. ไม่อนุญาตให้ขุดผิวจราจร เปลี่ยนเป็นใช้ท่อลอดแทน</v>
          </cell>
          <cell r="AB5" t="str">
            <v xml:space="preserve"> - อยู่ระหว่างรอกรมทางหลวงอนุญาต</v>
          </cell>
          <cell r="AC5">
            <v>0</v>
          </cell>
          <cell r="AD5">
            <v>74.66</v>
          </cell>
          <cell r="AE5">
            <v>72.06</v>
          </cell>
          <cell r="AF5" t="str">
            <v xml:space="preserve"> - กรมทางหลวงให้ กปภ.แก้ไขแบบขออนุญาต - อบต. และอบจ. ไม่อนุญาตให้ขุดผิวจราจร เปลี่ยนเป็นใช้ท่อลอดแทน</v>
          </cell>
          <cell r="AG5" t="str">
            <v xml:space="preserve"> - อยู่ระหว่างรอกรมทางหลวงอนุญาต</v>
          </cell>
          <cell r="AH5">
            <v>0</v>
          </cell>
          <cell r="AI5">
            <v>74.66</v>
          </cell>
          <cell r="AJ5">
            <v>72.06</v>
          </cell>
          <cell r="AK5" t="str">
            <v>1.1 แบบก่อสร้างถังน้ำใส ขนาด 6,000 ลบ.ม. และโรงสูบน้ำ ขนาด 10.0*32.0 ม.  แบบงานโครงสร้าง กับแบบสถาปัตยกรรม มีขนาด และระยะ ไม่ตรงกัน1.2  งานวางท่อในเขตทางหลวง เขต อบต. อบจ. มีการแก้ไขเปลี่ยนแปลง/เพิ่มเติม เนื่องจากสภาพพื้นที่เปลี่ยน          และแขวงการทางสุโขทัยแจ้งให้ย้ายท่อที่วางไปแล้ว เนื่องกรมทางหลวงทำการขยายถนนเต็มพื้นที่ต้องทำการบดอัดชั้นทาง จากนั้นให้วางตามเดิม</v>
          </cell>
          <cell r="AL5" t="str">
            <v>1.1 ฝวศ.พิจารณาให้ทำการแก้ไข และต้องขออนุมัติวงเงินเพิ่ม1.2 เพิ่มท่อปลอกเหล็กและรื้อท่อที่วางให้กรมทางหลวงก่อน</v>
          </cell>
          <cell r="AM5">
            <v>0</v>
          </cell>
          <cell r="AN5">
            <v>83.7</v>
          </cell>
          <cell r="AO5">
            <v>81.180000000000007</v>
          </cell>
          <cell r="AP5" t="str">
            <v xml:space="preserve"> 1. กรมทางหลวงให้กปภ.แก้ไขแบบขออนุญาต 2. กปภ.แก้ไขงานท่อในเขตทางหลวงจากการวางท่อเป็นดันท่อลอดแทน 3. แบบถังน้ำใสและโรงสูบน้ำบ่อแห้ง มีความขัดแย้งกัน</v>
          </cell>
          <cell r="AQ5">
            <v>0</v>
          </cell>
          <cell r="AR5" t="str">
            <v xml:space="preserve"> - ปรับแผนครั้งที่ 1</v>
          </cell>
          <cell r="AS5">
            <v>88.2</v>
          </cell>
          <cell r="AT5">
            <v>83.65</v>
          </cell>
          <cell r="AU5" t="str">
            <v xml:space="preserve"> 1. กรมทางหลวงให้กปภ.แก้ไขแบบขออนุญาต 2. กปภ.แก้ไขงานท่อในเขตทางหลวงจากการวางท่อเป็นดันท่อลอดแทน 3. แบบถังน้ำใสและโรงสูบน้ำบ่อแห้ง มีความขัดแย้งกัน</v>
          </cell>
          <cell r="AV5">
            <v>0</v>
          </cell>
          <cell r="AW5" t="str">
            <v xml:space="preserve"> - ปรับแผนครั้งที่ 1</v>
          </cell>
          <cell r="AX5">
            <v>92.56</v>
          </cell>
          <cell r="AY5">
            <v>87.53</v>
          </cell>
          <cell r="AZ5" t="str">
            <v xml:space="preserve"> 1. กรมทางหลวงให้กปภ.แก้ไขแบบขออนุญาต 2. กปภ.แก้ไขงานท่อในเขตทางหลวงจากการวางท่อเป็นดันท่อลอดแทน 3. แบบถังน้ำใสและโรงสูบน้ำบ่อแห้ง มีความขัดแย้งกัน</v>
          </cell>
          <cell r="BA5" t="str">
            <v>1. อยู่ระหว่างกรมทางหลวงพิจารณาแบบขออนุญาต2. อยู่ระหว่าง ฝวศ.พิจารณา3. อยู่ระหว่าง ฝกม.พิจารณาค่างานที่เพิ่มขึ้น ที่ กปภ.ต้องคิดค่าเพิ่มขึ้นให้ผู้รับจ้าง</v>
          </cell>
          <cell r="BB5" t="str">
            <v xml:space="preserve"> - มีการขยายเวลา 238 วัน</v>
          </cell>
          <cell r="BC5">
            <v>96.52</v>
          </cell>
          <cell r="BD5">
            <v>89.82</v>
          </cell>
          <cell r="BE5" t="str">
            <v xml:space="preserve"> 1. กรมทางหลวงให้กปภ.แก้ไขแบบขออนุญาต 2. กปภ.แก้ไขงานท่อในเขตทางหลวงจากการวางท่อเป็นดันท่อลอดแทน 3. แบบถังน้ำใสและโรงสูบน้ำบ่อแห้ง มีความขัดแย้งกัน</v>
          </cell>
          <cell r="BF5" t="str">
            <v>1. อยู่ระหว่างกรมทางหลวงพิจารณาแบบขออนุญาต2. อยู่ระหว่าง ฝวศ.พิจารณา3. อยู่ระหว่างแก้ไขสัญญา</v>
          </cell>
          <cell r="BG5">
            <v>0</v>
          </cell>
          <cell r="BH5">
            <v>98.73</v>
          </cell>
          <cell r="BI5">
            <v>90.91</v>
          </cell>
          <cell r="BJ5" t="str">
            <v xml:space="preserve"> 1. กรมทางหลวงให้กปภ.แก้ไขแบบขออนุญาต 2. กปภ.แก้ไขงานท่อในเขตทางหลวง เนื่องจากมีการขยายถนน ต้องของบประมาณเพิ่ม </v>
          </cell>
          <cell r="BK5" t="str">
            <v>1. อยู่ระหว่างกรมทางหลวงพิจารณาแบบขออนุญาต2. อยู่ระหว่างกองงบประมาณอยู่ระหว่างดำเนินการ</v>
          </cell>
          <cell r="BL5">
            <v>0</v>
          </cell>
          <cell r="BM5">
            <v>100</v>
          </cell>
          <cell r="BN5">
            <v>98.96</v>
          </cell>
          <cell r="BO5" t="str">
            <v xml:space="preserve"> 1. กรมทางหลวงให้กปภ.แก้ไขแบบขออนุญาต 2. กปภ.แก้ไขงานท่อในเขตทางหลวง เนื่องจากมีการขยายถนน ต้องของบประมาณเพิ่ม3. กปภ.ไม่สามารถส่งมอบพื้นที่ติดตั้งเครื่อง สูบน้ำและตู้ควบคุมไฟฟ้าให้กับผู้รับจ้างได้ </v>
          </cell>
          <cell r="BP5" t="str">
            <v xml:space="preserve">1. อยู่ระหว่างกรมทางหลวงพิจารณาแบบขออนุญาต2. อยู่ระหว่างกองงบประมาณอยู่ระหว่างดำเนินการ3. อยู่ระหว่างดำเนินการของสัญญา กปภ.ข.10 (โครงการฯ ส.ปากแคว ครั้งที่ 2) </v>
          </cell>
          <cell r="BQ5" t="str">
            <v xml:space="preserve"> - มีการขยายเวลา 238 วัน - ให้ กปภ.ข.10 เร่งรัด การส่งมอบพื้นที่และ มีการพิจารณาขยาย เวลาก่อสร้างเพิ่ม</v>
          </cell>
        </row>
        <row r="6">
          <cell r="A6" t="str">
            <v>1Z.57.1378.1.1.1.00.</v>
          </cell>
          <cell r="B6">
            <v>2557</v>
          </cell>
          <cell r="C6" t="str">
            <v>ก่อสร้างปรับปรุงขยาย</v>
          </cell>
          <cell r="D6" t="str">
            <v>กปภ.สาขาแม่สอด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- อยู่ระหว่างการเตรียมการก่อสร้าง</v>
          </cell>
          <cell r="M6">
            <v>0</v>
          </cell>
          <cell r="N6">
            <v>0</v>
          </cell>
          <cell r="O6">
            <v>0.32</v>
          </cell>
          <cell r="P6">
            <v>0.03</v>
          </cell>
          <cell r="Q6" t="str">
            <v xml:space="preserve"> - ยังไม่สามารถส่งมอบพื้นที่ก่อสร้างให้ผู้รับจ้างทั้งหมดได้</v>
          </cell>
          <cell r="R6">
            <v>0</v>
          </cell>
          <cell r="S6">
            <v>0</v>
          </cell>
          <cell r="T6">
            <v>4.5199999999999996</v>
          </cell>
          <cell r="U6">
            <v>0.03</v>
          </cell>
          <cell r="V6" t="str">
            <v xml:space="preserve"> - ยังไม่สามารถส่งมอบพื้นที่ก่อสร้างให้ผู้รับจ้าง</v>
          </cell>
          <cell r="W6">
            <v>0</v>
          </cell>
          <cell r="X6">
            <v>0</v>
          </cell>
          <cell r="Y6">
            <v>8.83</v>
          </cell>
          <cell r="Z6">
            <v>0.03</v>
          </cell>
          <cell r="AA6" t="str">
            <v xml:space="preserve"> - สถานีจ่ายน้ำแม่ปะ, สถานีสูบน้ำดิบแม่ระมาด และสถานีผลิตน้ำแม่ระมาด ยังไม่สามารถส่งมอบพื้นที่ให้ผู้รับจ้าง - กรมทางหลวงยังไม่อนุญาตให้วางท่อในเขตทางหลวง - งานก่อสร้างอาคารบริเวณสถานีผลิตน้ำห้วยม่วง ไม่สอดคล้องตามผลเจาะสำรวจดิน</v>
          </cell>
          <cell r="AB6" t="str">
            <v xml:space="preserve"> - อยู่ระหว่างประสานกรมทางหลวงเพื่ออนุญาต - อยู่ระหว่าง ฝวศ.พิจารณา</v>
          </cell>
          <cell r="AC6">
            <v>0</v>
          </cell>
          <cell r="AD6">
            <v>12.51</v>
          </cell>
          <cell r="AE6">
            <v>0.03</v>
          </cell>
          <cell r="AF6" t="str">
            <v xml:space="preserve"> - สถานีจ่ายน้ำแม่ปะ, สถานีสูบน้ำดิบแม่ระมาด และสถานีผลิตน้ำแม่ระมาด ยังไม่สามารถส่งมอบพื้นที่ให้ผู้รับจ้าง - กรมทางหลวงยังไม่อนุญาตให้วางท่อในเขตทางหลวง - งานก่อสร้างอาคารบริเวณสถานีผลิตน้ำห้วยม่วง ไม่สอดคล้องตามผลเจาะสำรวจดิน</v>
          </cell>
          <cell r="AG6" t="str">
            <v xml:space="preserve"> - อยู่ระหว่างประสานกรมทางหลวงเพื่ออนุญาต - อยู่ระหว่าง ฝวศ.พิจารณา</v>
          </cell>
          <cell r="AH6">
            <v>0</v>
          </cell>
          <cell r="AI6">
            <v>17.59</v>
          </cell>
          <cell r="AJ6">
            <v>0.03</v>
          </cell>
          <cell r="AK6" t="str">
            <v xml:space="preserve"> - สถานีจ่ายน้ำแม่ปะยังไม่สามารถส่งมอบพื้นที่ให้ผู้รับจ้าง - กรมทางหลวง ให้ กปภ. แก้ไขงานวางท่อจากวางบนเสา เป็นการดันท่อลอดหรือวางท่อโดยวิธีถ่วงทุ่น - งานก่อสร้างอาคารบริเวณสถานีผลิตน้ำห้วยม่วง ไม่สอดคล้องตามผลเจาะสำรวจดิน อยู่ระหว่าง ฝวศ.พิจารณา</v>
          </cell>
          <cell r="AL6">
            <v>0</v>
          </cell>
          <cell r="AM6">
            <v>0</v>
          </cell>
          <cell r="AN6">
            <v>21.93</v>
          </cell>
          <cell r="AO6">
            <v>0.21</v>
          </cell>
          <cell r="AP6" t="str">
            <v xml:space="preserve"> - สถานีจ่ายน้ำแม่ปะยังไม่สามารถส่งมอบพื้นที่ให้ผู้รับจ้าง - กรมทางหลวง ให้ กปภ. แก้ไขงานวางท่อจากวางบนเสา เป็นการดันท่อลอดหรือวางท่อโดยวิธีถ่วงทุ่น - งานก่อสร้างอาคารบริเวณสถานีผลิตน้ำห้วยม่วง ไม่สอดคล้องตามผลเจาะสำรวจดิน อยู่ระหว่าง ฝวศ.พิจารณา</v>
          </cell>
          <cell r="AQ6">
            <v>0</v>
          </cell>
          <cell r="AR6">
            <v>0</v>
          </cell>
          <cell r="AS6">
            <v>26.28</v>
          </cell>
          <cell r="AT6">
            <v>0.95</v>
          </cell>
          <cell r="AU6" t="str">
            <v xml:space="preserve"> - สถานีจ่ายน้ำแม่ปะ กรมป่าไม้ขอเอกสาร เพิ่มเติมไม่อนุญาตให้เข้าก่อสร้าง - กรมทางหลวง ให้ กปภ. แก้ไขงานวางท่อจากวางบนเสา เป็นการดันท่อลอดหรือวางท่อโดยวิธีถ่วงทุ่น - แก้ไขแบบก่อสร้างฐานรากถังน้ำใส โรงจ่าย สารเคมีของสถานีผลิตน้ำห้วยม่วง อยู่ระหว่าง ฝวศ. พิจารณา</v>
          </cell>
          <cell r="AV6" t="str">
            <v xml:space="preserve"> - อยู่ระหว่างผู้ออกแบบพิจารณา  - ประสานและติดตามการขอใช้ที่ดินกับหน่วยงานต่างๆ </v>
          </cell>
          <cell r="AW6">
            <v>0</v>
          </cell>
          <cell r="AX6">
            <v>30.63</v>
          </cell>
          <cell r="AY6">
            <v>2.38</v>
          </cell>
          <cell r="AZ6" t="str">
            <v xml:space="preserve">1. สถานีจ่ายน้ำแม่ปะ ขอใช้ที่ดินจากกรมป่าไม้2. กรมทางหลวง ให้ กปภ. แก้ไขงานวางท่อจากวางบนเสา เป็นการดันท่อลอดหรือวางท่อโดยวิธีถ่วงทุ่น3. งานก่อสร้างสถานีผลิตน้ำห้วยม่วง ยังไม่สามารถดำเนินการได้ เนื่องจากต้องแก้ไขแบบแปลนให้สอดคล้องกับพื้นที่ปัจจุบัน 4. งานสถานีผลิตน้ำแม่ระมาด, สถานีสูบน้ำดิบแม่ระมาด อยู่ระหว่างการขอใช้พื้นที่ แต่เนื่องจากหน้างานไม่ขัดข้อง จึงสามารถทำการก่อสร้างก่อนได้ </v>
          </cell>
          <cell r="BA6" t="str">
            <v>1. อยู่ระหว่างการพิจารณาสอบเขตของกรมป่าไม้ 2. อยู่ระหว่างประสานแก้ไข 3. อยู่ระหว่างการพิจารณาของ ฝวศ.4. การขอใช้พื้นที่สถานีผลิตน้ำแม่ระมาด, สถานีสูบน้ำดิบแม่ระมาด ได้ส่งมอบพื้นที่ให้ก่อสร้างแล้ว</v>
          </cell>
          <cell r="BB6">
            <v>0</v>
          </cell>
          <cell r="BC6">
            <v>33.22</v>
          </cell>
          <cell r="BD6">
            <v>3.89</v>
          </cell>
          <cell r="BE6" t="str">
            <v xml:space="preserve"> 1.การขออนุญาตใช้พื้นที่เขตป่าสงวนแห่งชาติ (ป่าแควระบมและป่าสียัด) สำหรับก่อสร้างสถานีผลิตน้ำประปากรมป่าไม้ยังไม่ตอบอนุญาต  2.งานวางท่อในเขตทางหลวงตั้งแต่ dia.400 มม. ขึ้นไป กรมทางหลวงให้กปภ.แก้ไขการก่อสร้างเสารับท่อ คอร.เป็นวิธีดันลอดหรือถ่วงทุ่นแทน 3.งานก่อสร้างสถานีผลิตน้ำห้วยม่วง ยังไม่สามารถดำเนินการได้ เนื่องจากจำเป็นต้องแก้ไขแบบแปลนให้สอดคล้องกับพื้นที่ปัจจุบัน</v>
          </cell>
          <cell r="BF6" t="str">
            <v xml:space="preserve"> 1.อยู่ระหว่างการพิจารณาสอบเขตที่ดินของกรมป่าไม้ 2.อยู่ระหว่างแก้ไขแบบขออนุญาตตามกรมทางหลวงตามที่คณะกรรมการเห็นชอบแล้ว 3.ฝวศ. ได้แก้ไขแบบเรียบร้อยแล้ว</v>
          </cell>
          <cell r="BG6">
            <v>0</v>
          </cell>
          <cell r="BH6">
            <v>38.21</v>
          </cell>
          <cell r="BI6">
            <v>4.96</v>
          </cell>
          <cell r="BJ6" t="str">
            <v xml:space="preserve"> 1.งานวางท่อในเขตทางหลวงกรมทางหลวงขอแก้ไข 2.งานก่อสร้างสถานีผลิตน้ำห้วยม่วงและสถานีผลิตน้ำแม่ระมาด ไม่สามารถดำเนินการได้ เนื่องจากมีความจำเป็นต้องแก้ไขแบบแปลนให้สอดคล้องกับพื้นที่</v>
          </cell>
          <cell r="BK6" t="str">
            <v xml:space="preserve"> 1.อยู่ระหว่างกรมทางหลวงพิจารณา 2.อยู่ระหว่างการพิจาณาของ ฝวศ. 3.งานก่อสร้างสถานีผลิตน้ำแม่ระมาด,สถานีสูบน้ำดิบแม่ระมาด อยู่ระหว่างการขอใช้พื้นที่ แต่เนื่องจากหน่วยงานไม่ขัดข้องให้ กปภ.ทำการก่อสร้างก่อนได้ จึงทำบันทึกเรียน รว.และได้ส่งมอบพื้นที่ให้ก่อสร้าง</v>
          </cell>
          <cell r="BL6">
            <v>0</v>
          </cell>
          <cell r="BM6">
            <v>43.63</v>
          </cell>
          <cell r="BN6">
            <v>7.56</v>
          </cell>
          <cell r="BO6" t="str">
            <v xml:space="preserve"> - กรมป่าไม้ยังไม่อนุญาตให้ใช้พื้นที่เขตป่าสงวนสำหรับก่อสร้างสถานีผลิตน้ำ- แก้ไขเปลี่ยนแปลงแบบก่อสร้างดังนี้   - งานขุดวางท่อ   - งานบริเวณสถานีผลิตน้ำห้วยม่วง   - งานบริเวณสถานีจ่ายน้ำแม่ปะ   - งานบริเวณสถานีผลิตน้ำแม่ระมาด</v>
          </cell>
          <cell r="BP6" t="str">
            <v xml:space="preserve"> 1.อยู่ระหว่างกรมทางหลวงพิจารณา 2.กำลังรวบรวมเสนอแก้ไขสัญญา 3.ฝวศ.กำลังแก้ไขงานก่อสร้างสถานีผลิตน้ำแม่ระมาด 4.สถานีสูบน้ำดิบแม่ระมาด อยู่ระหว่างการจัดส่งเอกสารชี้แจงเพิ่มเติมให้สำนักงานการปฎิรูปที่ดินเพื่อการเกษตร(ส.ป.ก.) สำนักงานใหญ่</v>
          </cell>
          <cell r="BQ6">
            <v>0</v>
          </cell>
        </row>
        <row r="7">
          <cell r="A7" t="str">
            <v>1Z.57.1366.1.1.1.00.</v>
          </cell>
          <cell r="B7">
            <v>2557</v>
          </cell>
          <cell r="C7" t="str">
            <v>ก่อสร้างปรับปรุงขยาย</v>
          </cell>
          <cell r="D7" t="str">
            <v>กปภ.สาขากำแพงเพชร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2.2999999999999998</v>
          </cell>
          <cell r="P7">
            <v>0.28999999999999998</v>
          </cell>
          <cell r="Q7" t="str">
            <v xml:space="preserve"> - ยังไม่สามารถมอบพื้นที่กอสร้างให้แก่ผู้รับจ้าง 2 แห่ง คือ 1.สถานีสูบน้ำดิบ เนื่องจากเจ้าของพื้นที่ริมตลิ่งยังไม่ยินยอมให้ก่อสร้างทางขึ้น-ลง แพสูบน้ำดิบและวางท่อผ่านที่ดิน โดยผจก.กปภ.สาขากำแพงเพชร กำลังประสานงาน 2.สถานีจ่ายน้ำนครชุม อยู่ระหว่างกปภ.ข.10 จัดทำเอกสารโอนสิทธิครอบครองกับเจ้าของที่ดินเดิม</v>
          </cell>
          <cell r="R7">
            <v>0</v>
          </cell>
          <cell r="S7">
            <v>0</v>
          </cell>
          <cell r="T7">
            <v>5.84</v>
          </cell>
          <cell r="U7">
            <v>7.35</v>
          </cell>
          <cell r="V7" t="str">
            <v xml:space="preserve"> - เจ้าของพื้นที่ยังไม่อนุญาตให้ก่อสร้างทางขึ้น-ลงแพสูบน้ำดิบและวางท่อผ่านที่ดิน - สถานีจ่ายน้ำนครชุม อยู่ระหว่างกปภ.ข.10 จัดทำเอกสารโอนสิทธิครอบครองกับเจ้าของที่ดินเดิม</v>
          </cell>
          <cell r="W7" t="str">
            <v xml:space="preserve"> - กปภ.สาขากำแพงอยู่ระหว่างประสานงานกับเจ้าของพื้นที่</v>
          </cell>
          <cell r="X7">
            <v>0</v>
          </cell>
          <cell r="Y7">
            <v>10.16</v>
          </cell>
          <cell r="Z7">
            <v>8.1199999999999992</v>
          </cell>
          <cell r="AA7" t="str">
            <v xml:space="preserve"> - ยังไม่สามารถมอบพื้นที่ก่อสร้างให้แก่ ผู้รับจ้าง 2 แห่งคือ 1) สถานีสูบน้ำดิบ เนื่องจากเจ้าของ พื้นที่ริมตลิ่งไม่ยินยอมให้ก่อสร้าง ทางขึ้น-ลงแพสูบน้ำดิบและวางท่อ ผ่านที่ดิน ในการนี้ ผจก.กปภ.สาขา กำแพงเพชร และผู้ควบคุมงาน ได้ขอใช้ที่ดินวัดเขาโชติการามซึ่งอยู่ ข้างเคียงยินยอมให้ก่อสร้างได้ และ ได้แจ้งผู้ออกแบบพร้อมทั้ง กปภ.ข.10 ให้พิจารณาแล้ว 2) สถานีจ่ายน้ำนครชุม อยู่ระหว่าง กปภ.ข.10 กำลังตรวจสอบสิทธิ ครอบครองที่ดินจากหน่วยราชการ ท้องถิ่น</v>
          </cell>
          <cell r="AB7">
            <v>0</v>
          </cell>
          <cell r="AC7">
            <v>0</v>
          </cell>
          <cell r="AD7">
            <v>18.78</v>
          </cell>
          <cell r="AE7">
            <v>18.13</v>
          </cell>
          <cell r="AF7" t="str">
            <v xml:space="preserve"> - ยังไม่สามารถมอบพื้นที่ก่อสร้างให้แก่ ผู้รับจ้าง 2 แห่งคือ 1) สถานีสูบน้ำดิบ เนื่องจากเจ้าของ พื้นที่ริมตลิ่งไม่ยินยอมให้ก่อสร้าง ทางขึ้น-ลงแพสูบน้ำดิบและวางท่อ ผ่านที่ดิน ในการนี้ ผจก.กปภ.สาขา กำแพงเพชร และผู้ควบคุมงาน ได้ขอใช้ที่ดินวัดเขาโชติการามซึ่งอยู่ ข้างเคียงยินยอมให้ก่อสร้างได้ และ ได้แจ้งผู้ออกแบบพร้อมทั้ง กปภ.ข.10 ให้พิจารณาแล้ว 2) สถานีจ่ายน้ำนครชุม อยู่ระหว่าง กปภ.ข.10 กำลังตรวจสอบสิทธิ ครอบครองที่ดินจากหน่วยราชการ ท้องถิ่น</v>
          </cell>
          <cell r="AG7" t="str">
            <v xml:space="preserve"> - ฝวศ. ได้ดำเนินการสำรวจแล้วเมื่อวันที่ 17 ก.พ.58 และกปภ.ข.10 ได้ดำเนินการประสานขอใช้ที่ดินแล้ว</v>
          </cell>
          <cell r="AH7">
            <v>0</v>
          </cell>
          <cell r="AI7">
            <v>26.7</v>
          </cell>
          <cell r="AJ7">
            <v>34.090000000000003</v>
          </cell>
          <cell r="AK7" t="str">
            <v xml:space="preserve"> - ยังไม่สามารถมอบพื้นที่ก่อสร้างให้แก่ ผู้รับจ้าง 2 แห่งคือ 1) สถานีสูบน้ำดิบ เนื่องจากเจ้าของ พื้นที่ริมตลิ่งไม่ยินยอมให้ก่อสร้าง ทางขึ้น-ลงแพสูบน้ำดิบและวางท่อ ผ่านที่ดิน ในการนี้ ผจก.กปภ.สาขา กำแพงเพชร และผู้ควบคุมงาน ได้ขอใช้ที่ดินวัดเขาโชติการามซึ่งอยู่ ข้างเคียงยินยอมให้ก่อสร้างได้ และผู้ออกแบบแก้ไขแบบและราคาแล้วเสร็จ อยู่ระหว่าง กปภ.ข.10 ขอใช้ที่ดิน 2) สถานีจ่ายน้ำนครชุม อยู่ระหว่าง กปภ.ข.10 กำลังขอครอบครองที่ดินจากหน่วยราชการท้องถิ่น</v>
          </cell>
          <cell r="AL7">
            <v>0</v>
          </cell>
          <cell r="AM7">
            <v>0</v>
          </cell>
          <cell r="AN7">
            <v>36.450000000000003</v>
          </cell>
          <cell r="AO7">
            <v>38.85</v>
          </cell>
          <cell r="AP7" t="str">
            <v xml:space="preserve"> - ยังไม่สามารถมอบพื้นที่ก่อสร้างให้แก่ ผู้รับจ้าง 2 แห่งคือ 1) สถานีสูบน้ำดิบ เนื่องจากเจ้าของ พื้นที่ริมตลิ่งไม่ยินยอมให้ก่อสร้าง ทางขึ้น-ลงแพสูบน้ำดิบและวางท่อ ผ่านที่ดิน ในการนี้ ผจก.กปภ.สาขา กำแพงเพชร และผู้ควบคุมงาน ได้ขอใช้ที่ดินวัดเขาโชติการาม ต่อมาคณะกรรมการวัดแจ้งให้ปรับตำแหน่งก่อสร้างใหม่ อยู่ระหว่างผู้ควบคุมงานรวบรวมเรื่องเสนอผู้ออกแบบทบทวนรูปแบบ 2) สถานีจ่ายน้ำนครชุม อยู่ระหว่าง กปภ.ข.10 กำลังขอครอบครองที่ดินจากหน่วยราชการท้องถิ่น (รอประกาศออกโฉนดที่ดิน 30 วัน ถ้าไม่มีผู้คัดค้านจะออกโฉนดให้กปภ.)</v>
          </cell>
          <cell r="AQ7">
            <v>0</v>
          </cell>
          <cell r="AR7">
            <v>0</v>
          </cell>
          <cell r="AS7">
            <v>41.14</v>
          </cell>
          <cell r="AT7">
            <v>43.28</v>
          </cell>
          <cell r="AU7" t="str">
            <v xml:space="preserve"> - ยังไม่สามารถมอบพื้นที่ก่อสร้างสถานีสูบน้ำดิบให้แก่ผู้รับจ้าง เนื่องจากเจ้าของพื้นที่ริมตลิ่งไม่ยินยอมให้ก่อสร้างทางขึ้น-ลงแพสูบน้ำดิบและวางท่อผ่านที่ดิน จึงขอใช้ที่ดินวัดเขาโชติการาม ซึ่งผู้ออกแบบแก้ไขแบบและราคาแล้วเสร็จ ต่อมาคณะกรรมการวัดให้ปรับตำแหน่งก่อสร้าง ซึ่งผู้ออกแบบได้แก้ไขแบบแล้วเสร็จ</v>
          </cell>
          <cell r="AV7" t="str">
            <v xml:space="preserve"> - อยู่ระหว่างประมาณราคางานแก้ไข</v>
          </cell>
          <cell r="AW7">
            <v>0</v>
          </cell>
          <cell r="AX7">
            <v>46.72</v>
          </cell>
          <cell r="AY7">
            <v>50.28</v>
          </cell>
          <cell r="AZ7" t="str">
            <v xml:space="preserve"> - ยังไม่สามารถมอบพื้นที่ก่อสร้างสถานีสูบน้ำดิบให้แก่ผู้รับจ้าง (ผู้ออกแบบแก้ไขแบบตาม ความเห็นคณะกรรมการวัดฯ แล้วเสร็จ เมื่อ 18 มิ.ย.58)</v>
          </cell>
          <cell r="BA7" t="str">
            <v xml:space="preserve"> - อยู่ระหว่างการขออนุญาตจากกรมเจ้าท่า</v>
          </cell>
          <cell r="BB7">
            <v>0</v>
          </cell>
          <cell r="BC7">
            <v>52.71</v>
          </cell>
          <cell r="BD7">
            <v>55.38</v>
          </cell>
          <cell r="BE7" t="str">
            <v xml:space="preserve"> - ยังไม่สามารถมอบพื้นที่ก่อสร้างสถานีสูบน้ำดิบหนองน้ำขาวให้แก่ผู้รับจ้าง</v>
          </cell>
          <cell r="BF7" t="str">
            <v xml:space="preserve">  - อยู่ระห่วางการขออนุญาตจากกรมเจ้าท่า (ผู้ออกแบบแก้ไขแบบตาม ความเห็นคณะกรรมการวัดฯ แล้วเสร็จ)</v>
          </cell>
          <cell r="BG7">
            <v>0</v>
          </cell>
          <cell r="BH7">
            <v>58.12</v>
          </cell>
          <cell r="BI7">
            <v>62.09</v>
          </cell>
          <cell r="BJ7" t="str">
            <v xml:space="preserve"> - ยังไม่สามารถมอบพื้นที่ก่อสร้างสถานีสูบน้ำดิบ ให้แก่ผู้รับจ้าง</v>
          </cell>
          <cell r="BK7" t="str">
            <v xml:space="preserve">  - อยู่ระหว่างการรอผลการอนุญาตจากกรมเจ้าท่า (ผู้ควบคุมงานติดตามผลอย่างต่อเนื่อง)</v>
          </cell>
          <cell r="BL7">
            <v>0</v>
          </cell>
          <cell r="BM7">
            <v>65.33</v>
          </cell>
          <cell r="BN7">
            <v>72.19</v>
          </cell>
          <cell r="BO7" t="str">
            <v xml:space="preserve"> - ยังไม่สามารถมอบพื้นที่ก่อสร้างสถานีสูบน้ำดิบ ให้แก่ผู้รับจ้าง</v>
          </cell>
          <cell r="BP7" t="str">
            <v xml:space="preserve">  - อยู่ระหว่างการรอผลการอนุญาตจากกรมเจ้าท่า (ผู้ควบคุมงานติดตามผลอย่างต่อเนื่อง)</v>
          </cell>
          <cell r="BQ7">
            <v>0</v>
          </cell>
        </row>
        <row r="8">
          <cell r="A8" t="str">
            <v>1Z.57.0324.2.1.0.00.2</v>
          </cell>
          <cell r="B8">
            <v>2557</v>
          </cell>
          <cell r="C8" t="str">
            <v>งบลงทุนจัดทำแผนระยะยาว</v>
          </cell>
          <cell r="D8" t="str">
            <v>โครงการวางท่อส่งน้ำสี่แยกอินโดจีน อ.เมือง จ.พิษณุโลก</v>
          </cell>
          <cell r="E8">
            <v>100</v>
          </cell>
          <cell r="F8">
            <v>72</v>
          </cell>
          <cell r="G8" t="str">
            <v>มีการแก้ไขแบบผังบริเวณสถานีจ่ายน้ำสมอแข (ผลกระทบจากโครงการปรับปรุงระบบผลิตน้ำจาก 800 เป็น 1,300 ลบ.ม./ชม.</v>
          </cell>
          <cell r="H8" t="str">
            <v xml:space="preserve">อยู่ระหว่าง กปภ.ข.10 ดำเนินการ  </v>
          </cell>
          <cell r="I8">
            <v>0</v>
          </cell>
          <cell r="J8">
            <v>100</v>
          </cell>
          <cell r="K8">
            <v>80.61</v>
          </cell>
          <cell r="L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1,300 ลบ.ม./ชม. สัญญา กปภ.ข.10/135/2556 ลว.19 ก.ย.56) อยู่ระหว่างดำเนินการ กปภ.ข.10 - มีการขยายเวลา 60 วัน นับถัดจากวันที่ กปภ.มีหนังสือแจ้งผู้รับจ้างให้เข้าพื้นที่ก่อสร้าง</v>
          </cell>
          <cell r="M8">
            <v>0</v>
          </cell>
          <cell r="N8">
            <v>0</v>
          </cell>
          <cell r="O8">
            <v>86.02</v>
          </cell>
          <cell r="P8">
            <v>86.58</v>
          </cell>
          <cell r="Q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 อยู่ระหว่างดำเนินการ กปภ.ข.10 - มีการขยายเวลา 60 วัน นับถัดจากวันที่ กปภ.มีหนังสือแจ้งผู้รับจ้างให้เข้าพื้นที่ก่อสร้าง</v>
          </cell>
          <cell r="R8">
            <v>0</v>
          </cell>
          <cell r="S8">
            <v>0</v>
          </cell>
          <cell r="T8">
            <v>96.62</v>
          </cell>
          <cell r="U8">
            <v>87.03</v>
          </cell>
          <cell r="V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</v>
          </cell>
          <cell r="W8" t="str">
            <v xml:space="preserve"> -  อยู่ระหว่าง กปภ.ข.10 ดำเนินการ </v>
          </cell>
          <cell r="X8" t="str">
            <v xml:space="preserve"> - ขยายเวลา 60 วัน นับถัดจากวันที่ กปภ.มีหนังสือแจ้งผู้รับจ้างให้เข้าพื้นที่ก่อสร้าง</v>
          </cell>
          <cell r="Y8">
            <v>97.91</v>
          </cell>
          <cell r="Z8">
            <v>89.15</v>
          </cell>
          <cell r="AA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</v>
          </cell>
          <cell r="AB8" t="str">
            <v xml:space="preserve"> -  อยู่ระหว่าง กปภ.ข.10 ดำเนินการ </v>
          </cell>
          <cell r="AC8" t="str">
            <v xml:space="preserve"> - ขยายเวลา 60 วัน นับถัดจากวันที่ กปภ.มีหนังสือแจ้งผู้รับจ้างให้เข้าพื้นที่ก่อสร้าง</v>
          </cell>
          <cell r="AD8">
            <v>100</v>
          </cell>
          <cell r="AE8">
            <v>90.1</v>
          </cell>
          <cell r="AF8">
            <v>0</v>
          </cell>
          <cell r="AG8">
            <v>0</v>
          </cell>
          <cell r="AH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 - ขยายเวลา 60 วัน นับถัดจากวันที่ 16 ก.พ.58 สัญญาแก้ไขเลขที่ กปภ.ข.10/85/2558 ลว.16 ก.พ.58)</v>
          </cell>
          <cell r="AI8">
            <v>97.92</v>
          </cell>
          <cell r="AJ8">
            <v>90.25</v>
          </cell>
          <cell r="AK8">
            <v>0</v>
          </cell>
          <cell r="AL8">
            <v>0</v>
          </cell>
          <cell r="AM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 - ขยายเวลา 60 วัน นับถัดจากวันที่ กปภ. มีหนังสือแจ้งผู้รับจ้างให้เข้าพื้นที่ก่อสร้าง เริ่มนับวันที่ 17 ก.พ.58</v>
          </cell>
          <cell r="AN8">
            <v>100</v>
          </cell>
          <cell r="AO8">
            <v>90.46</v>
          </cell>
          <cell r="AP8">
            <v>0</v>
          </cell>
          <cell r="AQ8">
            <v>0</v>
          </cell>
          <cell r="AR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 - ขยายเวลา 60 วัน นับถัดจากวันที่ กปภ. มีหนังสือแจ้งผู้รับจ้างให้เข้าพื้นที่ก่อสร้าง เริ่มนับวันที่ 17 ก.พ.58</v>
          </cell>
          <cell r="AS8">
            <v>100</v>
          </cell>
          <cell r="AT8">
            <v>91.12</v>
          </cell>
          <cell r="AU8">
            <v>0</v>
          </cell>
          <cell r="AV8">
            <v>0</v>
          </cell>
          <cell r="AW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 - ขยายเวลา 60 วัน นับถัดจากวันที่ กปภ. มีหนังสือแจ้งผู้รับจ้างให้เข้าพื้นที่ก่อสร้าง เริ่มนับวันที่ 17 ก.พ.58</v>
          </cell>
          <cell r="AX8">
            <v>100</v>
          </cell>
          <cell r="AY8">
            <v>93.31</v>
          </cell>
          <cell r="AZ8" t="str">
            <v xml:space="preserve"> - สำนักงานชลประทานขนาดใหญ่ที่ 4 แจ้งให้พิจารณาตำแหน่งเสา คสล.รับท่อใหม่ โดยเพิ่มเสา คสล.รับท่อเพื่อให้กีดขวางทางระบายน้ำ อยู่ระหว่างขออนุมัติแก้ไขสัญญา โดย กปภ.ข.10</v>
          </cell>
          <cell r="BA8">
            <v>0</v>
          </cell>
          <cell r="BB8" t="str">
            <v xml:space="preserve"> - มีการแก้ไขแบบผังบริเวณสถานีจ่ายน้ำสมอแข (ผลกระทบจากโครงการปรับปรุงระบบผลิตน้ำจาก 800 เป็น 1300 ลบ.ม./ชม. สัญญา กปภ.ข.10/135/2556 ลว.19 ก.ย.56)</v>
          </cell>
          <cell r="BC8">
            <v>100</v>
          </cell>
          <cell r="BD8">
            <v>95.01</v>
          </cell>
          <cell r="BE8" t="str">
            <v xml:space="preserve"> - สำนักงานชลประทานขนาดใหญ่ที่ 4 แจ้งให้พิจารณาตำแหน่งเสา คสล.รับท่อใหม่ โดยเพิ่มเสา คสล.รับท่อเพื่อให้กีดขวางทางระบายน้ำ </v>
          </cell>
          <cell r="BF8" t="str">
            <v xml:space="preserve"> - อยู่ระหว่างขออนุมัติแก้ไขสัญญา โดย กปภ.ข.10</v>
          </cell>
          <cell r="BG8">
            <v>0</v>
          </cell>
          <cell r="BH8">
            <v>100</v>
          </cell>
          <cell r="BI8">
            <v>95.25</v>
          </cell>
          <cell r="BJ8" t="str">
            <v xml:space="preserve"> - สำนักงานชลประทานขนาดใหญ่ที่ 4 แจ้งให้พิจารณาตำแหน่งเสา คสล.รับท่อใหม่ โดยเพิ่มเสา คสล.รับท่อเพื่อให้กีดขวางทางระบายน้ำ </v>
          </cell>
          <cell r="BK8" t="str">
            <v xml:space="preserve"> - อยู่ระหว่างขออนุมัติแก้ไขสัญญา โดย กปภ.ข.10</v>
          </cell>
          <cell r="BL8">
            <v>0</v>
          </cell>
          <cell r="BM8">
            <v>100</v>
          </cell>
          <cell r="BN8">
            <v>97.86</v>
          </cell>
          <cell r="BO8" t="str">
            <v xml:space="preserve"> - สำนักงานชลประทานขนาดใหญ่ที่ 4 แจ้งให้พิจารณาตำแหน่งเสา คสล.รับท่อใหม่ โดยเพิ่มเสา คสล.รับท่อเพื่อให้กีดขวางทางระบายน้ำ  - มีการแก้ไขเปลี่ยนแปลงงานวางท่อ เนื่องจากเจ้าของพื้นที่ให้ย้ายแนววางท่อ</v>
          </cell>
          <cell r="BP8" t="str">
            <v xml:space="preserve"> - อยู่ระหว่างขออนุมัติแก้ไขสัญญา โดย กปภ.ข.10</v>
          </cell>
          <cell r="BQ8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ะดาษทำการ_ปี55"/>
      <sheetName val="Sheet2"/>
      <sheetName val="ศูนย์ต้นทุน"/>
      <sheetName val="CCA_8"/>
      <sheetName val="ทวงใบสำคัญส่งพี่ไก่เรณู-8"/>
      <sheetName val="Set.-ก.ค.-55"/>
      <sheetName val="Set.-ส.ค.-55"/>
      <sheetName val="Set.-ก.ย.-55 new"/>
      <sheetName val="Set.-ก.ย.-55"/>
      <sheetName val="เขต 8 "/>
      <sheetName val="ใบสำคัญที่ได้รับแล้ว"/>
      <sheetName val="ไม่ได้ใบสำคัญ54-8"/>
      <sheetName val="งานที่ต้องปิด"/>
      <sheetName val="ทวงใบปิดงาน 1"/>
      <sheetName val="โอนออกไตรมาส3"/>
      <sheetName val="โอนออกไตรมาส2"/>
      <sheetName val="โอนออกไตรมาส 1"/>
      <sheetName val="โอนออกไตรมาส4"/>
      <sheetName val="Sheet3"/>
    </sheetNames>
    <sheetDataSet>
      <sheetData sheetId="0" refreshError="1"/>
      <sheetData sheetId="1">
        <row r="1">
          <cell r="A1" t="str">
            <v>สั่งจ้างโดย :  กปภ.เขต</v>
          </cell>
          <cell r="C1" t="str">
            <v>โครงการ : ปรับปรุงเส้นท่อ</v>
          </cell>
        </row>
        <row r="2">
          <cell r="A2" t="str">
            <v>สั่งจ้างโดย :  ส่วนกลาง</v>
          </cell>
          <cell r="C2" t="str">
            <v>โครงการ : งานพัฒนาแหล่งน้ำ</v>
          </cell>
        </row>
        <row r="3">
          <cell r="A3" t="str">
            <v>สั่งจ้างโดย :  กปภ.สาขา</v>
          </cell>
          <cell r="C3" t="str">
            <v>โครงการ : งานควบคุมน้ำสูญเสีย</v>
          </cell>
        </row>
        <row r="4">
          <cell r="C4" t="str">
            <v>โครงการ : ปรับปรุงเส้นท่อ</v>
          </cell>
        </row>
        <row r="5">
          <cell r="C5" t="str">
            <v>โครงการ : ค่าก่อสร้างระบบประปาและอาคาร</v>
          </cell>
        </row>
        <row r="6">
          <cell r="C6" t="str">
            <v>โครงการ : ค่าวางท่อขยายเขตจำหน่ายน้ำ</v>
          </cell>
        </row>
        <row r="7">
          <cell r="C7" t="str">
            <v>โครงการ : งบสำรองกรณีจำเป็นเร่งด่วน</v>
          </cell>
        </row>
        <row r="8">
          <cell r="C8" t="str">
            <v>โครงการ : ค่าติดตั้งไฟฟ้า</v>
          </cell>
        </row>
        <row r="9">
          <cell r="C9" t="str">
            <v>โครงการ : ก่อสร้างปรับปรุงกิจการประปาภายหลังรับโอน</v>
          </cell>
        </row>
        <row r="10">
          <cell r="C10" t="str">
            <v>โครงการ : ค่าก่อสร้างปรับปรุงขยายการประปา</v>
          </cell>
        </row>
        <row r="11">
          <cell r="C11" t="str">
            <v>โครงการ : งบสำรองกรณีจำเป็นเร่งด่วน</v>
          </cell>
        </row>
        <row r="12">
          <cell r="C12" t="str">
            <v>โครงการ : ค่าก่อสร้างปรับปรุงแหล่งน้ำ</v>
          </cell>
        </row>
        <row r="13">
          <cell r="C13" t="str">
            <v>โครงการ : งบสำรองกรณีจำเป็นเร่งด่วน (ภัยแล้ง)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ะดาษทำการ เขต 6"/>
      <sheetName val="โครงการ"/>
      <sheetName val="ศูนย์ต้นทุน_ข.6"/>
      <sheetName val="เขต 6"/>
    </sheetNames>
    <sheetDataSet>
      <sheetData sheetId="0"/>
      <sheetData sheetId="1">
        <row r="2">
          <cell r="A2" t="str">
            <v>ส่วนกลาง</v>
          </cell>
          <cell r="C2" t="str">
            <v>งบสำรองกรณีจำเป็นเร่งด่วน</v>
          </cell>
        </row>
        <row r="3">
          <cell r="A3" t="str">
            <v>กปภ.ข.</v>
          </cell>
          <cell r="C3" t="str">
            <v>งานพัฒนาแหล่งน้ำ</v>
          </cell>
        </row>
        <row r="4">
          <cell r="A4" t="str">
            <v>กปภ.สาขา</v>
          </cell>
          <cell r="C4" t="str">
            <v>ค่าก่อสร้างระบบประปาและอาคาร</v>
          </cell>
        </row>
        <row r="5">
          <cell r="C5" t="str">
            <v>งานควบคุมน้ำสูญเสีย</v>
          </cell>
        </row>
        <row r="6">
          <cell r="C6" t="str">
            <v>ค่าก่อสร้างปรับปรุงแหล่งน้ำ</v>
          </cell>
        </row>
        <row r="7">
          <cell r="C7" t="str">
            <v>วางท่อขยายเขตจำหน่ายน้ำ</v>
          </cell>
        </row>
        <row r="8">
          <cell r="C8" t="str">
            <v>ค่าติดตั้งไฟฟ้า</v>
          </cell>
        </row>
        <row r="9">
          <cell r="C9" t="str">
            <v>งานปรับปรุงเส้นท่อ</v>
          </cell>
        </row>
        <row r="10">
          <cell r="C10" t="str">
            <v>งานปรับปรุงระบบประปา</v>
          </cell>
        </row>
        <row r="11">
          <cell r="C11" t="str">
            <v>งานย้ายแนวท่อ</v>
          </cell>
        </row>
        <row r="12">
          <cell r="C12" t="str">
            <v>วางท่อส่งน้ำ</v>
          </cell>
        </row>
        <row r="13">
          <cell r="C13" t="str">
            <v>งานดันท่อลอดถนน</v>
          </cell>
        </row>
        <row r="14">
          <cell r="C14" t="str">
            <v>ขุดบ่อบาดาล</v>
          </cell>
        </row>
        <row r="15">
          <cell r="C15" t="str">
            <v>แก้ไขปัญหาน้ำไม่ไหล</v>
          </cell>
        </row>
        <row r="16">
          <cell r="C16" t="str">
            <v>งานวางท่อเสริมแรงดันน้ำ</v>
          </cell>
        </row>
        <row r="17">
          <cell r="C17" t="str">
            <v>ติดตั้งแท่นน้ำดื่มสาธารณะ</v>
          </cell>
        </row>
        <row r="18">
          <cell r="C18" t="str">
            <v>งานก่อสร้าง LAB CLUSTER</v>
          </cell>
        </row>
        <row r="19">
          <cell r="C19" t="str">
            <v>งานปรับปรุงถังกรองโรงกรองน้ำ</v>
          </cell>
        </row>
        <row r="20">
          <cell r="C20" t="str">
            <v>งานพัฒนาห้อง LAB</v>
          </cell>
        </row>
        <row r="21">
          <cell r="C21" t="str">
            <v>งานติดตั้งมาตรวัดน้ำหลัก</v>
          </cell>
        </row>
        <row r="22">
          <cell r="C22" t="str">
            <v>มาตร 10 ปี</v>
          </cell>
        </row>
        <row r="23">
          <cell r="C23" t="str">
            <v>ก่อสร้างกำแพงกันดิน</v>
          </cell>
        </row>
        <row r="24">
          <cell r="C24" t="str">
            <v>งานปรับปรุงเพิ่มกำลังการผลิต</v>
          </cell>
        </row>
        <row r="25">
          <cell r="C25" t="str">
            <v>งบสำรองกรณีจำเป็นเร่งด่วน (ภัยแล้ง)</v>
          </cell>
        </row>
        <row r="26">
          <cell r="C26" t="str">
            <v>โครงการจัดการน้ำสะอาด</v>
          </cell>
        </row>
        <row r="27">
          <cell r="C27" t="str">
            <v>ก่อสร้างปรับปรุงกิจการประปาภายหลังการรับโอน</v>
          </cell>
        </row>
        <row r="28">
          <cell r="C28" t="str">
            <v>งานจัดหาและติดตั้งเครื่องสูบน้ำ</v>
          </cell>
        </row>
        <row r="29">
          <cell r="C29" t="str">
            <v>ก่อสร้างอาคาร</v>
          </cell>
        </row>
        <row r="30">
          <cell r="C30" t="str">
            <v>ก่อสร้างลานกีฬา</v>
          </cell>
        </row>
        <row r="31">
          <cell r="C31" t="str">
            <v>ค่าก่อสร้างปรับปรุงขยาย(เงินกู้พันธบัตร)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ะดาษทำการ"/>
      <sheetName val="โครงการ"/>
      <sheetName val="ศูนย์ต้นทุน55"/>
      <sheetName val="งานที่ยังไม่ได้ปิด"/>
      <sheetName val="ใบสำคัญที่ได้รับ"/>
      <sheetName val="ยังไม่ได้ใบสำคัญ"/>
      <sheetName val="Set-ก.ค.-55"/>
      <sheetName val="Set-ส.ค.-55"/>
      <sheetName val="Set-ก.ย.-55"/>
    </sheetNames>
    <sheetDataSet>
      <sheetData sheetId="0" refreshError="1"/>
      <sheetData sheetId="1">
        <row r="1">
          <cell r="A1" t="str">
            <v>โครงการ : ก่อสร้างปรับปรุงขยายการประปา</v>
          </cell>
          <cell r="B1" t="str">
            <v>สั่งจ้างโดย :  กปภ.ข.</v>
          </cell>
        </row>
        <row r="2">
          <cell r="A2" t="str">
            <v>โครงการ : ก่อสร้างระบบประปาและอาคาร</v>
          </cell>
          <cell r="B2" t="str">
            <v>สั่งจ้างโดย :  กปภ.สาขา</v>
          </cell>
        </row>
        <row r="3">
          <cell r="A3" t="str">
            <v>โครงการ : ก่อสร้างปรับปรุงประปาชนบท</v>
          </cell>
          <cell r="B3" t="str">
            <v>สั่งจ้างโดย :  ส่วนกลาง</v>
          </cell>
        </row>
        <row r="4">
          <cell r="A4" t="str">
            <v>โครงการ : ก่อสร้างปรับปรุงประปารับโอน</v>
          </cell>
          <cell r="B4" t="str">
            <v>สั่งจ้างโดย :  ส่วนกลาง , กปภ.ข. , กปภ.สาขา</v>
          </cell>
        </row>
        <row r="5">
          <cell r="A5" t="str">
            <v>โครงการ : ควบคุมน้ำสูญเสีย</v>
          </cell>
        </row>
        <row r="6">
          <cell r="A6" t="str">
            <v>โครงการ : ปรับปรุงเส้นท่อ</v>
          </cell>
        </row>
        <row r="7">
          <cell r="A7" t="str">
            <v>โครงการ : ลดน้ำสูญเสีย(เอกชนร่วมลงทุน)</v>
          </cell>
        </row>
        <row r="8">
          <cell r="A8" t="str">
            <v>โครงการ : สำรองกรณีจำเป็นเร่งด่วน</v>
          </cell>
        </row>
        <row r="9">
          <cell r="A9" t="str">
            <v>โครงการ : ค่าวางท่อขยายเขตจำหน่ายน้ำ</v>
          </cell>
        </row>
        <row r="10">
          <cell r="A10" t="str">
            <v>โครงการ : สำรองกรณีจำเป็นเร่งด่วน(ภัยแล้ง)</v>
          </cell>
        </row>
        <row r="11">
          <cell r="A11" t="str">
            <v>โครงการ : ติดตั้งไฟฟ้าประปาบ้านพัก</v>
          </cell>
        </row>
        <row r="12">
          <cell r="A12" t="str">
            <v>โครงการ : แผนระยะยาว</v>
          </cell>
        </row>
        <row r="13">
          <cell r="A13" t="str">
            <v>โครงการ : ติดตั้งไฟฟ้า</v>
          </cell>
        </row>
        <row r="14">
          <cell r="A14" t="str">
            <v>โครงการ : ก่อสร้างปรับปรุงขยาย (ไทยเข้มแข็ง)</v>
          </cell>
        </row>
        <row r="15">
          <cell r="A15" t="str">
            <v>โครงการ : ก่อสร้างปรับปรุงระบบประปาและอาคาร</v>
          </cell>
        </row>
        <row r="16">
          <cell r="A16" t="str">
            <v>โครงการ : ก่อสร้างปรับปรุงพัฒนาแหล่งน้ำ</v>
          </cell>
        </row>
        <row r="17">
          <cell r="A17" t="str">
            <v>โครงการ : บ้านเอื้ออาทร</v>
          </cell>
        </row>
        <row r="18">
          <cell r="A18" t="str">
            <v>โครงการ : ก่อสร้างปรับปรุงขยาย (เงินกู้พันธบัตร)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APC"/>
      <sheetName val="สรุปรปก."/>
      <sheetName val="สรุป-ขาดสาขา"/>
      <sheetName val="ตั้งขาดบัญชีปี 63"/>
      <sheetName val="สรุปจำนวนเกินสาขา"/>
      <sheetName val="เกินปี63"/>
      <sheetName val="ฐานข้อมูล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F2" t="str">
            <v>ปลด</v>
          </cell>
          <cell r="I2" t="str">
            <v>วัสดุถาวร</v>
          </cell>
        </row>
        <row r="3">
          <cell r="F3" t="str">
            <v>คงค้าง</v>
          </cell>
          <cell r="I3" t="str">
            <v>พบรหัสสท.</v>
          </cell>
        </row>
        <row r="4">
          <cell r="I4" t="str">
            <v>วัสดุคงคลัง</v>
          </cell>
        </row>
        <row r="5">
          <cell r="I5" t="str">
            <v>อนุมัติบันทึกบ/ช</v>
          </cell>
        </row>
        <row r="6">
          <cell r="I6" t="str">
            <v>ไม่ใช่ส/ทเกินบัญชี</v>
          </cell>
        </row>
        <row r="7">
          <cell r="I7" t="str">
            <v>ส/ท.ชำรุดไม่นำเข้าบ/ช</v>
          </cell>
        </row>
        <row r="8">
          <cell r="I8" t="str">
            <v>อื่นๆ</v>
          </cell>
        </row>
      </sheetData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บอร์โทรศัพท์"/>
      <sheetName val="2--กระดาษทำการ"/>
      <sheetName val="ใบปิดงาน"/>
      <sheetName val="ทะเบียนคุมท่อ"/>
      <sheetName val="โอน,จำหน่ายปี 54"/>
      <sheetName val="2--ยังไม่ได้ใบสำคัญ"/>
      <sheetName val="ชื่อเจ้าหนี้"/>
      <sheetName val="ส่งผู้สอบบัญชี--ไตมาส 2"/>
      <sheetName val="2--โครงการระหว่างดำเนินการ"/>
      <sheetName val="2--ยังไม่ได้ใบปิดงาน"/>
      <sheetName val="แนวทาง"/>
      <sheetName val="แบบฟอร์ม"/>
      <sheetName val="รหัสศูนย์ต้นทุน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"/>
      <sheetName val="แบบฟอร์ม"/>
      <sheetName val="กระดาษทำการ"/>
      <sheetName val="โครงการระหว่างดำเนินการ"/>
      <sheetName val="รหัสศูนย์ต้นทุน (2)"/>
      <sheetName val="ตัดจำหน่ายท่อ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สั่งจ้างโดย :  กปภ.ข.</v>
          </cell>
        </row>
        <row r="2">
          <cell r="C2" t="str">
            <v>สั่งจ้างโดย :  กปภ.สาขา</v>
          </cell>
        </row>
        <row r="3">
          <cell r="C3" t="str">
            <v>สั่งจ้างโดย :  ส่วนกลาง</v>
          </cell>
        </row>
        <row r="4">
          <cell r="C4" t="str">
            <v>สั่งจ้างโดย :  ส่วนกลาง , กปภ.ข. , กปภ.สาขา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  <sheetName val="BA_CCA_Region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CA-Region"/>
      <sheetName val="Map-GL"/>
      <sheetName val="Control Sheet"/>
      <sheetName val="Trial_Balance"/>
    </sheetNames>
    <sheetDataSet>
      <sheetData sheetId="0" refreshError="1">
        <row r="2">
          <cell r="C2" t="str">
            <v>ผู้ว่าการ กปภ.</v>
          </cell>
        </row>
        <row r="3">
          <cell r="C3" t="str">
            <v>สำนักผู้ว่าการ</v>
          </cell>
        </row>
        <row r="4">
          <cell r="C4" t="str">
            <v>กองเลขานุการและการประชุม</v>
          </cell>
        </row>
        <row r="5">
          <cell r="C5" t="str">
            <v>กองประชาสัมพันธ์</v>
          </cell>
        </row>
        <row r="6">
          <cell r="C6" t="str">
            <v>สำนักตรวจสอบภายใน</v>
          </cell>
        </row>
        <row r="7">
          <cell r="C7" t="str">
            <v>กองตรวจสอบ 1</v>
          </cell>
        </row>
        <row r="8">
          <cell r="C8" t="str">
            <v>กองตรวจสอบ 2</v>
          </cell>
        </row>
        <row r="9">
          <cell r="C9" t="str">
            <v>กองตรวจสอบ 3</v>
          </cell>
        </row>
        <row r="10">
          <cell r="C10" t="str">
            <v>สำนักตรวจการ</v>
          </cell>
        </row>
        <row r="11">
          <cell r="C11" t="str">
            <v>กองตรวจการ 1</v>
          </cell>
        </row>
        <row r="12">
          <cell r="C12" t="str">
            <v>กองตรวจการ 2</v>
          </cell>
        </row>
        <row r="13">
          <cell r="C13" t="str">
            <v>ผู้ช่วยผู้ว่าการ(วิชาการ)</v>
          </cell>
        </row>
        <row r="14">
          <cell r="C14" t="str">
            <v>ฝ่ายวิศวกรรม</v>
          </cell>
        </row>
        <row r="15">
          <cell r="C15" t="str">
            <v>กองมาตรฐานวิศวกรรม</v>
          </cell>
        </row>
        <row r="16">
          <cell r="C16" t="str">
            <v>กองออกแบบโครงการ 1</v>
          </cell>
        </row>
        <row r="17">
          <cell r="C17" t="str">
            <v>กองออกแบบโครงการ 2</v>
          </cell>
        </row>
        <row r="18">
          <cell r="C18" t="str">
            <v>กองเทคนิคก่อสร้าง</v>
          </cell>
        </row>
        <row r="19">
          <cell r="C19" t="str">
            <v>ผู้ช่วยผู้ว่าการ(กิจการวิสาหกิจ)</v>
          </cell>
        </row>
        <row r="20">
          <cell r="C20" t="str">
            <v>ฝ่ายวางแผน</v>
          </cell>
        </row>
        <row r="21">
          <cell r="C21" t="str">
            <v>กองนโยบายและแผน</v>
          </cell>
        </row>
        <row r="22">
          <cell r="C22" t="str">
            <v>กองประสานงานการแปรรูป</v>
          </cell>
        </row>
        <row r="23">
          <cell r="C23" t="str">
            <v>ฝ่ายฝึกอบรม</v>
          </cell>
        </row>
        <row r="24">
          <cell r="C24" t="str">
            <v>กองอำนวยการฝึกอบรม</v>
          </cell>
        </row>
        <row r="25">
          <cell r="C25" t="str">
            <v>กองวิเคราะห์วิจัย</v>
          </cell>
        </row>
        <row r="26">
          <cell r="C26" t="str">
            <v>ผู้ช่วยผู้ว่าการ(สารสนเทศและประเมินผล)</v>
          </cell>
        </row>
        <row r="27">
          <cell r="C27" t="str">
            <v>ฝ่ายเทคโนโลยีสารสนเทศ</v>
          </cell>
        </row>
        <row r="28">
          <cell r="C28" t="str">
            <v>กองคอมพิวเตอร์</v>
          </cell>
        </row>
        <row r="29">
          <cell r="C29" t="str">
            <v>กองวิเคราะห์ข้อมูล</v>
          </cell>
        </row>
        <row r="30">
          <cell r="C30" t="str">
            <v>กองติดตามและประเมินผล</v>
          </cell>
        </row>
        <row r="31">
          <cell r="C31" t="str">
            <v>กองระบบสารสนเทศทางภูมิศาสตร์</v>
          </cell>
        </row>
        <row r="32">
          <cell r="C32" t="str">
            <v>ผู้ช่วยผู้ว่าการ(อำนวยการ)</v>
          </cell>
        </row>
        <row r="33">
          <cell r="C33" t="str">
            <v>ฝ่ายการพนักงาน</v>
          </cell>
        </row>
        <row r="34">
          <cell r="C34" t="str">
            <v>กองระบบงานและวางแผนอัตรากำลัง</v>
          </cell>
        </row>
        <row r="35">
          <cell r="C35" t="str">
            <v>กองการเจ้าหน้าที่</v>
          </cell>
        </row>
        <row r="36">
          <cell r="C36" t="str">
            <v>กองบริหารค่าตอบแทน</v>
          </cell>
        </row>
        <row r="37">
          <cell r="C37" t="str">
            <v>กองวินัยและพนักงานสัมพันธ์</v>
          </cell>
        </row>
        <row r="38">
          <cell r="C38" t="str">
            <v>ฝ่ายกฎหมาย</v>
          </cell>
        </row>
        <row r="39">
          <cell r="C39" t="str">
            <v>ผู้ช่วยผู้ว่าการ(บริหาร)</v>
          </cell>
        </row>
        <row r="40">
          <cell r="C40" t="str">
            <v>ฝ่ายบัญชีและการเงิน</v>
          </cell>
        </row>
        <row r="41">
          <cell r="C41" t="str">
            <v>กองการเงิน</v>
          </cell>
        </row>
        <row r="42">
          <cell r="C42" t="str">
            <v>กองบัญชี</v>
          </cell>
        </row>
        <row r="43">
          <cell r="C43" t="str">
            <v>กองงบประมาณ</v>
          </cell>
        </row>
        <row r="44">
          <cell r="C44" t="str">
            <v>ฝ่ายธุรการและพัสดุ</v>
          </cell>
        </row>
        <row r="45">
          <cell r="C45" t="str">
            <v>กองธุรการ</v>
          </cell>
        </row>
        <row r="46">
          <cell r="C46" t="str">
            <v>กองจัดหา</v>
          </cell>
        </row>
        <row r="47">
          <cell r="C47" t="str">
            <v>กองบริหารทรัพย์สิน</v>
          </cell>
        </row>
        <row r="48">
          <cell r="C48" t="str">
            <v>ผู้ช่วยผู้ว่าการ(ทรัพยากรน้ำ)</v>
          </cell>
        </row>
        <row r="49">
          <cell r="C49" t="str">
            <v>ฝ่ายประสานงานแหล่งน้ำ</v>
          </cell>
        </row>
        <row r="50">
          <cell r="C50" t="str">
            <v>กองพัฒนาแหล่งน้ำ</v>
          </cell>
        </row>
        <row r="51">
          <cell r="C51" t="str">
            <v>กองควบคุมคุณภาพน้ำ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26D"/>
    <pageSetUpPr fitToPage="1"/>
  </sheetPr>
  <dimension ref="A1:AH438"/>
  <sheetViews>
    <sheetView tabSelected="1" zoomScale="70" zoomScaleNormal="70" zoomScaleSheetLayoutView="40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ColWidth="9.140625" defaultRowHeight="20.25" outlineLevelRow="2"/>
  <cols>
    <col min="1" max="1" width="25.140625" style="4" customWidth="1"/>
    <col min="2" max="2" width="39" style="5" customWidth="1"/>
    <col min="3" max="3" width="14.28515625" style="6" bestFit="1" customWidth="1"/>
    <col min="4" max="4" width="18.85546875" style="6" hidden="1" customWidth="1"/>
    <col min="5" max="5" width="20.5703125" style="6" bestFit="1" customWidth="1"/>
    <col min="6" max="6" width="15.85546875" style="3" bestFit="1" customWidth="1"/>
    <col min="7" max="7" width="16.85546875" style="3" bestFit="1" customWidth="1"/>
    <col min="8" max="9" width="15.7109375" style="3" bestFit="1" customWidth="1"/>
    <col min="10" max="10" width="16.85546875" style="3" bestFit="1" customWidth="1"/>
    <col min="11" max="15" width="15.7109375" style="3" bestFit="1" customWidth="1"/>
    <col min="16" max="16" width="14.42578125" style="3" bestFit="1" customWidth="1"/>
    <col min="17" max="17" width="16.85546875" style="3" bestFit="1" customWidth="1"/>
    <col min="18" max="24" width="15.7109375" style="3" bestFit="1" customWidth="1"/>
    <col min="25" max="25" width="16.85546875" style="3" bestFit="1" customWidth="1"/>
    <col min="26" max="26" width="15.7109375" style="3" bestFit="1" customWidth="1"/>
    <col min="27" max="27" width="16.85546875" style="3" bestFit="1" customWidth="1"/>
    <col min="28" max="33" width="15.7109375" style="3" bestFit="1" customWidth="1"/>
    <col min="34" max="34" width="13.85546875" style="3" bestFit="1" customWidth="1"/>
    <col min="35" max="16384" width="9.140625" style="3"/>
  </cols>
  <sheetData>
    <row r="1" spans="1:34" ht="17.25" customHeight="1">
      <c r="A1" s="1"/>
      <c r="B1" s="2"/>
      <c r="C1" s="2"/>
      <c r="D1" s="2"/>
      <c r="E1" s="136"/>
      <c r="F1" s="814">
        <f>+F2-F377</f>
        <v>600000</v>
      </c>
      <c r="G1" s="814">
        <f t="shared" ref="G1:AG1" si="0">+G2-G377</f>
        <v>-15886738</v>
      </c>
      <c r="H1" s="814">
        <f t="shared" si="0"/>
        <v>8000</v>
      </c>
      <c r="I1" s="814">
        <f t="shared" si="0"/>
        <v>19780200</v>
      </c>
      <c r="J1" s="814">
        <f t="shared" si="0"/>
        <v>-13400</v>
      </c>
      <c r="K1" s="814">
        <f t="shared" si="0"/>
        <v>0</v>
      </c>
      <c r="L1" s="814">
        <f t="shared" si="0"/>
        <v>4000</v>
      </c>
      <c r="M1" s="814">
        <f t="shared" si="0"/>
        <v>200</v>
      </c>
      <c r="N1" s="814">
        <f t="shared" si="0"/>
        <v>600</v>
      </c>
      <c r="O1" s="814">
        <f t="shared" si="0"/>
        <v>-2854000</v>
      </c>
      <c r="P1" s="814">
        <f t="shared" si="0"/>
        <v>200</v>
      </c>
      <c r="Q1" s="814">
        <f t="shared" si="0"/>
        <v>4335400</v>
      </c>
      <c r="R1" s="814">
        <f t="shared" si="0"/>
        <v>-4333200</v>
      </c>
      <c r="S1" s="814">
        <f t="shared" si="0"/>
        <v>0</v>
      </c>
      <c r="T1" s="814">
        <f t="shared" si="0"/>
        <v>-1466800</v>
      </c>
      <c r="U1" s="814">
        <f t="shared" si="0"/>
        <v>1525600</v>
      </c>
      <c r="V1" s="814">
        <f t="shared" si="0"/>
        <v>11400</v>
      </c>
      <c r="W1" s="814">
        <f t="shared" si="0"/>
        <v>12600</v>
      </c>
      <c r="X1" s="814">
        <f t="shared" si="0"/>
        <v>6600</v>
      </c>
      <c r="Y1" s="814">
        <f t="shared" si="0"/>
        <v>1400</v>
      </c>
      <c r="Z1" s="814">
        <f t="shared" si="0"/>
        <v>600</v>
      </c>
      <c r="AA1" s="814">
        <f t="shared" si="0"/>
        <v>24000</v>
      </c>
      <c r="AB1" s="814">
        <f t="shared" si="0"/>
        <v>200</v>
      </c>
      <c r="AC1" s="814">
        <f t="shared" si="0"/>
        <v>1000</v>
      </c>
      <c r="AD1" s="814">
        <f t="shared" si="0"/>
        <v>4200</v>
      </c>
      <c r="AE1" s="814">
        <f t="shared" si="0"/>
        <v>37400</v>
      </c>
      <c r="AF1" s="814">
        <f t="shared" si="0"/>
        <v>0</v>
      </c>
      <c r="AG1" s="814">
        <f t="shared" si="0"/>
        <v>2200</v>
      </c>
      <c r="AH1" s="815">
        <f>SUM(F1:AG1)</f>
        <v>1801662</v>
      </c>
    </row>
    <row r="2" spans="1:34">
      <c r="A2" s="135" t="s">
        <v>626</v>
      </c>
      <c r="B2" s="135"/>
      <c r="C2" s="135"/>
      <c r="D2" s="135"/>
      <c r="E2"/>
      <c r="F2" s="816">
        <v>-160489516</v>
      </c>
      <c r="G2" s="815">
        <v>527111940</v>
      </c>
      <c r="H2" s="816">
        <v>1825775</v>
      </c>
      <c r="I2" s="816">
        <v>59952870</v>
      </c>
      <c r="J2" s="816">
        <v>91484980</v>
      </c>
      <c r="K2" s="816">
        <v>14802880</v>
      </c>
      <c r="L2" s="816">
        <v>12064470</v>
      </c>
      <c r="M2" s="816">
        <v>24052930</v>
      </c>
      <c r="N2" s="816">
        <v>11507385</v>
      </c>
      <c r="O2" s="816">
        <v>46754460</v>
      </c>
      <c r="P2" s="816">
        <v>-867110</v>
      </c>
      <c r="Q2" s="816">
        <v>112962903</v>
      </c>
      <c r="R2" s="816">
        <v>5936465</v>
      </c>
      <c r="S2" s="816">
        <v>11258535</v>
      </c>
      <c r="T2" s="817">
        <v>33079070</v>
      </c>
      <c r="U2" s="816">
        <v>8432120</v>
      </c>
      <c r="V2" s="817">
        <v>2124190</v>
      </c>
      <c r="W2" s="816">
        <v>58479350</v>
      </c>
      <c r="X2" s="817">
        <v>9229190</v>
      </c>
      <c r="Y2" s="816">
        <v>73651665</v>
      </c>
      <c r="Z2" s="817">
        <v>7709707</v>
      </c>
      <c r="AA2" s="816">
        <v>137383730</v>
      </c>
      <c r="AB2" s="817">
        <v>17064695</v>
      </c>
      <c r="AC2" s="816">
        <v>3644463</v>
      </c>
      <c r="AD2" s="817">
        <v>5664635</v>
      </c>
      <c r="AE2" s="816">
        <v>58882735</v>
      </c>
      <c r="AF2" s="817">
        <v>3537065</v>
      </c>
      <c r="AG2" s="816">
        <v>6703275</v>
      </c>
      <c r="AH2" s="816"/>
    </row>
    <row r="3" spans="1:34" ht="15.75">
      <c r="A3" s="818" t="s">
        <v>547</v>
      </c>
      <c r="E3" s="140"/>
      <c r="F3" s="237">
        <v>1003</v>
      </c>
      <c r="G3" s="237">
        <v>1004</v>
      </c>
      <c r="H3" s="237">
        <v>1005</v>
      </c>
      <c r="I3" s="237">
        <v>1006</v>
      </c>
      <c r="J3" s="237">
        <v>1007</v>
      </c>
      <c r="K3" s="237">
        <v>1008</v>
      </c>
      <c r="L3" s="237">
        <v>1009</v>
      </c>
      <c r="M3" s="237">
        <v>1010</v>
      </c>
      <c r="N3" s="237">
        <v>1011</v>
      </c>
      <c r="O3" s="237">
        <v>1012</v>
      </c>
      <c r="P3" s="237">
        <v>1013</v>
      </c>
      <c r="Q3" s="237">
        <v>1014</v>
      </c>
      <c r="R3" s="237">
        <v>1015</v>
      </c>
      <c r="S3" s="237">
        <v>1016</v>
      </c>
      <c r="T3" s="237">
        <v>1017</v>
      </c>
      <c r="U3" s="237">
        <v>1018</v>
      </c>
      <c r="V3" s="237">
        <v>1019</v>
      </c>
      <c r="W3" s="237">
        <v>1020</v>
      </c>
      <c r="X3" s="237">
        <v>1021</v>
      </c>
      <c r="Y3" s="237">
        <v>1022</v>
      </c>
      <c r="Z3" s="237">
        <v>1023</v>
      </c>
      <c r="AA3" s="237">
        <v>1024</v>
      </c>
      <c r="AB3" s="237">
        <v>1025</v>
      </c>
      <c r="AC3" s="237">
        <v>1026</v>
      </c>
      <c r="AD3" s="237">
        <v>1027</v>
      </c>
      <c r="AE3" s="237">
        <v>1028</v>
      </c>
      <c r="AF3" s="237">
        <v>1029</v>
      </c>
      <c r="AG3" s="237">
        <v>1030</v>
      </c>
    </row>
    <row r="4" spans="1:34" ht="18" customHeight="1">
      <c r="A4" s="903" t="s">
        <v>0</v>
      </c>
      <c r="B4" s="904"/>
      <c r="C4" s="909" t="s">
        <v>1</v>
      </c>
      <c r="D4" s="909" t="s">
        <v>422</v>
      </c>
      <c r="E4" s="909" t="s">
        <v>2</v>
      </c>
      <c r="F4" s="909" t="s">
        <v>457</v>
      </c>
      <c r="G4" s="910" t="s">
        <v>430</v>
      </c>
      <c r="H4" s="910" t="s">
        <v>431</v>
      </c>
      <c r="I4" s="910" t="s">
        <v>432</v>
      </c>
      <c r="J4" s="910" t="s">
        <v>433</v>
      </c>
      <c r="K4" s="910" t="s">
        <v>434</v>
      </c>
      <c r="L4" s="910" t="s">
        <v>435</v>
      </c>
      <c r="M4" s="910" t="s">
        <v>436</v>
      </c>
      <c r="N4" s="910" t="s">
        <v>437</v>
      </c>
      <c r="O4" s="910" t="s">
        <v>438</v>
      </c>
      <c r="P4" s="910" t="s">
        <v>439</v>
      </c>
      <c r="Q4" s="910" t="s">
        <v>440</v>
      </c>
      <c r="R4" s="910" t="s">
        <v>441</v>
      </c>
      <c r="S4" s="910" t="s">
        <v>442</v>
      </c>
      <c r="T4" s="910" t="s">
        <v>443</v>
      </c>
      <c r="U4" s="910" t="s">
        <v>444</v>
      </c>
      <c r="V4" s="910" t="s">
        <v>445</v>
      </c>
      <c r="W4" s="910" t="s">
        <v>446</v>
      </c>
      <c r="X4" s="910" t="s">
        <v>447</v>
      </c>
      <c r="Y4" s="910" t="s">
        <v>448</v>
      </c>
      <c r="Z4" s="910" t="s">
        <v>449</v>
      </c>
      <c r="AA4" s="910" t="s">
        <v>450</v>
      </c>
      <c r="AB4" s="910" t="s">
        <v>451</v>
      </c>
      <c r="AC4" s="910" t="s">
        <v>452</v>
      </c>
      <c r="AD4" s="910" t="s">
        <v>453</v>
      </c>
      <c r="AE4" s="910" t="s">
        <v>454</v>
      </c>
      <c r="AF4" s="910" t="s">
        <v>455</v>
      </c>
      <c r="AG4" s="910" t="s">
        <v>456</v>
      </c>
    </row>
    <row r="5" spans="1:34" ht="12.75" customHeight="1">
      <c r="A5" s="905"/>
      <c r="B5" s="906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</row>
    <row r="6" spans="1:34" ht="12.75" customHeight="1">
      <c r="A6" s="907"/>
      <c r="B6" s="908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909"/>
      <c r="AG6" s="909"/>
    </row>
    <row r="7" spans="1:34" ht="18.75" customHeight="1" outlineLevel="1">
      <c r="A7" s="7" t="s">
        <v>3</v>
      </c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4" ht="18.75" customHeight="1" outlineLevel="2">
      <c r="A8" s="11" t="s">
        <v>4</v>
      </c>
      <c r="B8" s="12"/>
      <c r="C8" s="13" t="s">
        <v>5</v>
      </c>
      <c r="D8" s="14">
        <v>446098</v>
      </c>
      <c r="E8" s="14">
        <f>SUM(F8:AG8)</f>
        <v>460583</v>
      </c>
      <c r="F8" s="14">
        <v>0</v>
      </c>
      <c r="G8" s="14">
        <v>132480</v>
      </c>
      <c r="H8" s="14">
        <v>3766</v>
      </c>
      <c r="I8" s="14">
        <v>21345</v>
      </c>
      <c r="J8" s="14">
        <v>23821</v>
      </c>
      <c r="K8" s="14">
        <v>6089</v>
      </c>
      <c r="L8" s="14">
        <v>6263</v>
      </c>
      <c r="M8" s="14">
        <v>7666</v>
      </c>
      <c r="N8" s="14">
        <v>6640</v>
      </c>
      <c r="O8" s="14">
        <v>18535</v>
      </c>
      <c r="P8" s="14">
        <v>1531</v>
      </c>
      <c r="Q8" s="14">
        <v>46217</v>
      </c>
      <c r="R8" s="14">
        <v>6570</v>
      </c>
      <c r="S8" s="14">
        <v>9902</v>
      </c>
      <c r="T8" s="14">
        <v>13891</v>
      </c>
      <c r="U8" s="14">
        <v>6666</v>
      </c>
      <c r="V8" s="14">
        <v>4109</v>
      </c>
      <c r="W8" s="14">
        <v>17193</v>
      </c>
      <c r="X8" s="14">
        <v>5888</v>
      </c>
      <c r="Y8" s="14">
        <v>26784</v>
      </c>
      <c r="Z8" s="14">
        <v>7548</v>
      </c>
      <c r="AA8" s="14">
        <v>38162</v>
      </c>
      <c r="AB8" s="14">
        <v>11409</v>
      </c>
      <c r="AC8" s="14">
        <v>2849</v>
      </c>
      <c r="AD8" s="14">
        <v>4635</v>
      </c>
      <c r="AE8" s="14">
        <v>21612</v>
      </c>
      <c r="AF8" s="14">
        <v>4203</v>
      </c>
      <c r="AG8" s="14">
        <v>4809</v>
      </c>
    </row>
    <row r="9" spans="1:34" ht="18.75" customHeight="1" outlineLevel="2">
      <c r="A9" s="819" t="s">
        <v>6</v>
      </c>
      <c r="B9" s="820"/>
      <c r="C9" s="289" t="s">
        <v>5</v>
      </c>
      <c r="D9" s="821">
        <f>D10+D14</f>
        <v>19987</v>
      </c>
      <c r="E9" s="821">
        <f>SUM(F9:AG9)</f>
        <v>18944</v>
      </c>
      <c r="F9" s="821">
        <f t="shared" ref="F9:AG9" si="1">F10+F14</f>
        <v>0</v>
      </c>
      <c r="G9" s="821">
        <f>G10+G14</f>
        <v>5440</v>
      </c>
      <c r="H9" s="821">
        <f t="shared" si="1"/>
        <v>120</v>
      </c>
      <c r="I9" s="821">
        <f t="shared" si="1"/>
        <v>1400</v>
      </c>
      <c r="J9" s="821">
        <f t="shared" si="1"/>
        <v>1020</v>
      </c>
      <c r="K9" s="821">
        <f t="shared" si="1"/>
        <v>240</v>
      </c>
      <c r="L9" s="821">
        <f t="shared" si="1"/>
        <v>230</v>
      </c>
      <c r="M9" s="821">
        <f t="shared" si="1"/>
        <v>300</v>
      </c>
      <c r="N9" s="821">
        <f t="shared" si="1"/>
        <v>260</v>
      </c>
      <c r="O9" s="821">
        <f t="shared" si="1"/>
        <v>630</v>
      </c>
      <c r="P9" s="821">
        <f t="shared" si="1"/>
        <v>124</v>
      </c>
      <c r="Q9" s="821">
        <f t="shared" si="1"/>
        <v>1440</v>
      </c>
      <c r="R9" s="821">
        <f t="shared" si="1"/>
        <v>210</v>
      </c>
      <c r="S9" s="821">
        <f t="shared" si="1"/>
        <v>380</v>
      </c>
      <c r="T9" s="821">
        <f t="shared" si="1"/>
        <v>430</v>
      </c>
      <c r="U9" s="821">
        <f t="shared" si="1"/>
        <v>130</v>
      </c>
      <c r="V9" s="821">
        <f t="shared" si="1"/>
        <v>110</v>
      </c>
      <c r="W9" s="821">
        <f t="shared" si="1"/>
        <v>600</v>
      </c>
      <c r="X9" s="821">
        <f t="shared" si="1"/>
        <v>240</v>
      </c>
      <c r="Y9" s="821">
        <f t="shared" si="1"/>
        <v>1220</v>
      </c>
      <c r="Z9" s="821">
        <f t="shared" si="1"/>
        <v>270</v>
      </c>
      <c r="AA9" s="821">
        <f t="shared" si="1"/>
        <v>2110</v>
      </c>
      <c r="AB9" s="821">
        <f t="shared" si="1"/>
        <v>700</v>
      </c>
      <c r="AC9" s="821">
        <f t="shared" si="1"/>
        <v>110</v>
      </c>
      <c r="AD9" s="821">
        <f t="shared" si="1"/>
        <v>200</v>
      </c>
      <c r="AE9" s="821">
        <f t="shared" si="1"/>
        <v>700</v>
      </c>
      <c r="AF9" s="821">
        <f t="shared" si="1"/>
        <v>160</v>
      </c>
      <c r="AG9" s="821">
        <f t="shared" si="1"/>
        <v>170</v>
      </c>
    </row>
    <row r="10" spans="1:34" ht="18.75" customHeight="1" outlineLevel="2">
      <c r="A10" s="263" t="s">
        <v>421</v>
      </c>
      <c r="B10" s="822"/>
      <c r="C10" s="246" t="s">
        <v>5</v>
      </c>
      <c r="D10" s="15">
        <v>19987</v>
      </c>
      <c r="E10" s="15">
        <f t="shared" ref="E10:E17" si="2">SUM(F10:AG10)</f>
        <v>18944</v>
      </c>
      <c r="F10" s="15">
        <v>0</v>
      </c>
      <c r="G10" s="15">
        <v>5440</v>
      </c>
      <c r="H10" s="15">
        <v>120</v>
      </c>
      <c r="I10" s="15">
        <v>1400</v>
      </c>
      <c r="J10" s="15">
        <v>1020</v>
      </c>
      <c r="K10" s="15">
        <v>240</v>
      </c>
      <c r="L10" s="15">
        <v>230</v>
      </c>
      <c r="M10" s="15">
        <v>300</v>
      </c>
      <c r="N10" s="15">
        <v>260</v>
      </c>
      <c r="O10" s="15">
        <v>630</v>
      </c>
      <c r="P10" s="15">
        <v>124</v>
      </c>
      <c r="Q10" s="15">
        <v>1440</v>
      </c>
      <c r="R10" s="15">
        <v>210</v>
      </c>
      <c r="S10" s="15">
        <v>380</v>
      </c>
      <c r="T10" s="15">
        <v>430</v>
      </c>
      <c r="U10" s="15">
        <v>130</v>
      </c>
      <c r="V10" s="15">
        <v>110</v>
      </c>
      <c r="W10" s="15">
        <v>600</v>
      </c>
      <c r="X10" s="15">
        <v>240</v>
      </c>
      <c r="Y10" s="15">
        <v>1220</v>
      </c>
      <c r="Z10" s="15">
        <v>270</v>
      </c>
      <c r="AA10" s="15">
        <v>2110</v>
      </c>
      <c r="AB10" s="15">
        <v>700</v>
      </c>
      <c r="AC10" s="15">
        <v>110</v>
      </c>
      <c r="AD10" s="15">
        <v>200</v>
      </c>
      <c r="AE10" s="15">
        <v>700</v>
      </c>
      <c r="AF10" s="15">
        <v>160</v>
      </c>
      <c r="AG10" s="15">
        <v>170</v>
      </c>
    </row>
    <row r="11" spans="1:34" ht="18.75" customHeight="1" outlineLevel="2">
      <c r="A11" s="263" t="s">
        <v>7</v>
      </c>
      <c r="B11" s="823"/>
      <c r="C11" s="246" t="s">
        <v>5</v>
      </c>
      <c r="D11" s="15">
        <v>0</v>
      </c>
      <c r="E11" s="15">
        <f t="shared" si="2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18.75" customHeight="1" outlineLevel="2">
      <c r="A12" s="263" t="s">
        <v>8</v>
      </c>
      <c r="B12" s="823"/>
      <c r="C12" s="246" t="s">
        <v>5</v>
      </c>
      <c r="D12" s="15">
        <v>0</v>
      </c>
      <c r="E12" s="15">
        <f t="shared" si="2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4" ht="18.75" customHeight="1" outlineLevel="2">
      <c r="A13" s="263" t="s">
        <v>9</v>
      </c>
      <c r="B13" s="823"/>
      <c r="C13" s="246" t="s">
        <v>5</v>
      </c>
      <c r="D13" s="15">
        <v>0</v>
      </c>
      <c r="E13" s="15">
        <f t="shared" si="2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4" ht="18.75" customHeight="1" outlineLevel="2">
      <c r="A14" s="263" t="s">
        <v>10</v>
      </c>
      <c r="B14" s="822"/>
      <c r="C14" s="246" t="s">
        <v>5</v>
      </c>
      <c r="D14" s="15">
        <v>0</v>
      </c>
      <c r="E14" s="15">
        <f t="shared" si="2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4" ht="18.75" customHeight="1" outlineLevel="2">
      <c r="A15" s="824" t="s">
        <v>11</v>
      </c>
      <c r="B15" s="284"/>
      <c r="C15" s="246" t="s">
        <v>5</v>
      </c>
      <c r="D15" s="15">
        <v>0</v>
      </c>
      <c r="E15" s="15">
        <f t="shared" si="2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8.75" customHeight="1" outlineLevel="2">
      <c r="A16" s="824" t="s">
        <v>12</v>
      </c>
      <c r="B16" s="284"/>
      <c r="C16" s="246" t="s">
        <v>5</v>
      </c>
      <c r="D16" s="15">
        <v>0</v>
      </c>
      <c r="E16" s="15">
        <f t="shared" si="2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ht="18.75" customHeight="1" outlineLevel="2">
      <c r="A17" s="824" t="s">
        <v>13</v>
      </c>
      <c r="B17" s="284"/>
      <c r="C17" s="246" t="s">
        <v>5</v>
      </c>
      <c r="D17" s="16">
        <v>0</v>
      </c>
      <c r="E17" s="16">
        <f t="shared" si="2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4" ht="18.75" customHeight="1" outlineLevel="2">
      <c r="A18" s="11" t="s">
        <v>14</v>
      </c>
      <c r="B18" s="12"/>
      <c r="C18" s="13" t="s">
        <v>5</v>
      </c>
      <c r="D18" s="14">
        <f>D10+D14+D15+D16+D17</f>
        <v>19987</v>
      </c>
      <c r="E18" s="14">
        <f>SUM(F18:AG18)</f>
        <v>18944</v>
      </c>
      <c r="F18" s="14">
        <f t="shared" ref="F18:AG18" si="3">F10+F14+F15+F16+F17</f>
        <v>0</v>
      </c>
      <c r="G18" s="14">
        <f t="shared" si="3"/>
        <v>5440</v>
      </c>
      <c r="H18" s="14">
        <f t="shared" si="3"/>
        <v>120</v>
      </c>
      <c r="I18" s="14">
        <f t="shared" si="3"/>
        <v>1400</v>
      </c>
      <c r="J18" s="14">
        <f t="shared" si="3"/>
        <v>1020</v>
      </c>
      <c r="K18" s="14">
        <f t="shared" si="3"/>
        <v>240</v>
      </c>
      <c r="L18" s="14">
        <f t="shared" si="3"/>
        <v>230</v>
      </c>
      <c r="M18" s="14">
        <f t="shared" si="3"/>
        <v>300</v>
      </c>
      <c r="N18" s="14">
        <f t="shared" si="3"/>
        <v>260</v>
      </c>
      <c r="O18" s="14">
        <f t="shared" si="3"/>
        <v>630</v>
      </c>
      <c r="P18" s="14">
        <f t="shared" si="3"/>
        <v>124</v>
      </c>
      <c r="Q18" s="14">
        <f t="shared" si="3"/>
        <v>1440</v>
      </c>
      <c r="R18" s="14">
        <f t="shared" si="3"/>
        <v>210</v>
      </c>
      <c r="S18" s="14">
        <f t="shared" si="3"/>
        <v>380</v>
      </c>
      <c r="T18" s="14">
        <f t="shared" si="3"/>
        <v>430</v>
      </c>
      <c r="U18" s="14">
        <f t="shared" si="3"/>
        <v>130</v>
      </c>
      <c r="V18" s="14">
        <f t="shared" si="3"/>
        <v>110</v>
      </c>
      <c r="W18" s="14">
        <f t="shared" si="3"/>
        <v>600</v>
      </c>
      <c r="X18" s="14">
        <f t="shared" si="3"/>
        <v>240</v>
      </c>
      <c r="Y18" s="14">
        <f t="shared" si="3"/>
        <v>1220</v>
      </c>
      <c r="Z18" s="14">
        <f t="shared" si="3"/>
        <v>270</v>
      </c>
      <c r="AA18" s="14">
        <f t="shared" si="3"/>
        <v>2110</v>
      </c>
      <c r="AB18" s="14">
        <f t="shared" si="3"/>
        <v>700</v>
      </c>
      <c r="AC18" s="14">
        <f t="shared" si="3"/>
        <v>110</v>
      </c>
      <c r="AD18" s="14">
        <f t="shared" si="3"/>
        <v>200</v>
      </c>
      <c r="AE18" s="14">
        <f t="shared" si="3"/>
        <v>700</v>
      </c>
      <c r="AF18" s="14">
        <f t="shared" si="3"/>
        <v>160</v>
      </c>
      <c r="AG18" s="14">
        <f t="shared" si="3"/>
        <v>170</v>
      </c>
    </row>
    <row r="19" spans="1:34" ht="18.75" customHeight="1" outlineLevel="2">
      <c r="A19" s="258" t="s">
        <v>15</v>
      </c>
      <c r="B19" s="825"/>
      <c r="C19" s="246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</row>
    <row r="20" spans="1:34" ht="18.75" customHeight="1" outlineLevel="2">
      <c r="A20" s="263" t="s">
        <v>16</v>
      </c>
      <c r="B20" s="823"/>
      <c r="C20" s="246" t="s">
        <v>5</v>
      </c>
      <c r="D20" s="15">
        <v>3805</v>
      </c>
      <c r="E20" s="15">
        <f t="shared" ref="E20:E26" si="4">SUM(F20:AG20)</f>
        <v>3425</v>
      </c>
      <c r="F20" s="15">
        <v>0</v>
      </c>
      <c r="G20" s="15">
        <v>1011</v>
      </c>
      <c r="H20" s="15">
        <v>22</v>
      </c>
      <c r="I20" s="15">
        <v>209</v>
      </c>
      <c r="J20" s="15">
        <v>193</v>
      </c>
      <c r="K20" s="15">
        <v>39</v>
      </c>
      <c r="L20" s="15">
        <v>71</v>
      </c>
      <c r="M20" s="15">
        <v>48</v>
      </c>
      <c r="N20" s="15">
        <v>21</v>
      </c>
      <c r="O20" s="15">
        <v>192</v>
      </c>
      <c r="P20" s="15">
        <v>15</v>
      </c>
      <c r="Q20" s="15">
        <v>333</v>
      </c>
      <c r="R20" s="15">
        <v>27</v>
      </c>
      <c r="S20" s="15">
        <v>45</v>
      </c>
      <c r="T20" s="15">
        <v>130</v>
      </c>
      <c r="U20" s="15">
        <v>37</v>
      </c>
      <c r="V20" s="15">
        <v>38</v>
      </c>
      <c r="W20" s="15">
        <v>109</v>
      </c>
      <c r="X20" s="15">
        <v>51</v>
      </c>
      <c r="Y20" s="15">
        <v>165</v>
      </c>
      <c r="Z20" s="15">
        <v>46</v>
      </c>
      <c r="AA20" s="15">
        <v>283</v>
      </c>
      <c r="AB20" s="15">
        <v>49</v>
      </c>
      <c r="AC20" s="15">
        <v>20</v>
      </c>
      <c r="AD20" s="15">
        <v>37</v>
      </c>
      <c r="AE20" s="15">
        <v>184</v>
      </c>
      <c r="AF20" s="15">
        <v>24</v>
      </c>
      <c r="AG20" s="15">
        <v>26</v>
      </c>
    </row>
    <row r="21" spans="1:34" ht="18.75" customHeight="1" outlineLevel="2">
      <c r="A21" s="263" t="s">
        <v>17</v>
      </c>
      <c r="B21" s="823"/>
      <c r="C21" s="246" t="s">
        <v>5</v>
      </c>
      <c r="D21" s="15">
        <v>0</v>
      </c>
      <c r="E21" s="15">
        <f t="shared" si="4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4" ht="18.75" customHeight="1" outlineLevel="2">
      <c r="A22" s="263" t="s">
        <v>18</v>
      </c>
      <c r="B22" s="823"/>
      <c r="C22" s="246" t="s">
        <v>5</v>
      </c>
      <c r="D22" s="15">
        <v>0</v>
      </c>
      <c r="E22" s="15">
        <f t="shared" si="4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4" ht="18.75" customHeight="1" outlineLevel="2">
      <c r="A23" s="263" t="s">
        <v>19</v>
      </c>
      <c r="B23" s="823"/>
      <c r="C23" s="246" t="s">
        <v>5</v>
      </c>
      <c r="D23" s="15">
        <v>0</v>
      </c>
      <c r="E23" s="15">
        <f t="shared" si="4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4" ht="18.75" customHeight="1" outlineLevel="2">
      <c r="A24" s="263" t="s">
        <v>20</v>
      </c>
      <c r="B24" s="823"/>
      <c r="C24" s="246" t="s">
        <v>5</v>
      </c>
      <c r="D24" s="15">
        <v>0</v>
      </c>
      <c r="E24" s="15">
        <f t="shared" si="4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4" ht="18.75" customHeight="1" outlineLevel="2">
      <c r="A25" s="826" t="s">
        <v>21</v>
      </c>
      <c r="B25" s="827"/>
      <c r="C25" s="828" t="s">
        <v>5</v>
      </c>
      <c r="D25" s="829">
        <f>SUM(D20:D24)</f>
        <v>3805</v>
      </c>
      <c r="E25" s="829">
        <f t="shared" si="4"/>
        <v>3425</v>
      </c>
      <c r="F25" s="829">
        <f t="shared" ref="F25:AG25" si="5">SUM(F20:F24)</f>
        <v>0</v>
      </c>
      <c r="G25" s="829">
        <f t="shared" si="5"/>
        <v>1011</v>
      </c>
      <c r="H25" s="829">
        <f t="shared" si="5"/>
        <v>22</v>
      </c>
      <c r="I25" s="829">
        <f t="shared" si="5"/>
        <v>209</v>
      </c>
      <c r="J25" s="829">
        <f t="shared" si="5"/>
        <v>193</v>
      </c>
      <c r="K25" s="829">
        <f t="shared" si="5"/>
        <v>39</v>
      </c>
      <c r="L25" s="829">
        <f t="shared" si="5"/>
        <v>71</v>
      </c>
      <c r="M25" s="829">
        <f t="shared" si="5"/>
        <v>48</v>
      </c>
      <c r="N25" s="829">
        <f t="shared" si="5"/>
        <v>21</v>
      </c>
      <c r="O25" s="829">
        <f t="shared" si="5"/>
        <v>192</v>
      </c>
      <c r="P25" s="829">
        <f t="shared" si="5"/>
        <v>15</v>
      </c>
      <c r="Q25" s="829">
        <f t="shared" si="5"/>
        <v>333</v>
      </c>
      <c r="R25" s="829">
        <f t="shared" si="5"/>
        <v>27</v>
      </c>
      <c r="S25" s="829">
        <f t="shared" si="5"/>
        <v>45</v>
      </c>
      <c r="T25" s="829">
        <f t="shared" si="5"/>
        <v>130</v>
      </c>
      <c r="U25" s="829">
        <f t="shared" si="5"/>
        <v>37</v>
      </c>
      <c r="V25" s="829">
        <f t="shared" si="5"/>
        <v>38</v>
      </c>
      <c r="W25" s="829">
        <f t="shared" si="5"/>
        <v>109</v>
      </c>
      <c r="X25" s="829">
        <f t="shared" si="5"/>
        <v>51</v>
      </c>
      <c r="Y25" s="829">
        <f t="shared" si="5"/>
        <v>165</v>
      </c>
      <c r="Z25" s="829">
        <f t="shared" si="5"/>
        <v>46</v>
      </c>
      <c r="AA25" s="829">
        <f t="shared" si="5"/>
        <v>283</v>
      </c>
      <c r="AB25" s="829">
        <f t="shared" si="5"/>
        <v>49</v>
      </c>
      <c r="AC25" s="829">
        <f t="shared" si="5"/>
        <v>20</v>
      </c>
      <c r="AD25" s="829">
        <f t="shared" si="5"/>
        <v>37</v>
      </c>
      <c r="AE25" s="829">
        <f t="shared" si="5"/>
        <v>184</v>
      </c>
      <c r="AF25" s="829">
        <f t="shared" si="5"/>
        <v>24</v>
      </c>
      <c r="AG25" s="829">
        <f t="shared" si="5"/>
        <v>26</v>
      </c>
    </row>
    <row r="26" spans="1:34" ht="18.75" customHeight="1" outlineLevel="2">
      <c r="A26" s="826" t="s">
        <v>22</v>
      </c>
      <c r="B26" s="827"/>
      <c r="C26" s="828" t="s">
        <v>5</v>
      </c>
      <c r="D26" s="829">
        <f>D8+D18-D25</f>
        <v>462280</v>
      </c>
      <c r="E26" s="829">
        <f t="shared" si="4"/>
        <v>476102</v>
      </c>
      <c r="F26" s="829">
        <f t="shared" ref="F26:AG26" si="6">F8+F18-F25</f>
        <v>0</v>
      </c>
      <c r="G26" s="829">
        <f t="shared" si="6"/>
        <v>136909</v>
      </c>
      <c r="H26" s="829">
        <f t="shared" si="6"/>
        <v>3864</v>
      </c>
      <c r="I26" s="829">
        <f t="shared" si="6"/>
        <v>22536</v>
      </c>
      <c r="J26" s="829">
        <f t="shared" si="6"/>
        <v>24648</v>
      </c>
      <c r="K26" s="829">
        <f t="shared" si="6"/>
        <v>6290</v>
      </c>
      <c r="L26" s="829">
        <f t="shared" si="6"/>
        <v>6422</v>
      </c>
      <c r="M26" s="829">
        <f t="shared" si="6"/>
        <v>7918</v>
      </c>
      <c r="N26" s="829">
        <f t="shared" si="6"/>
        <v>6879</v>
      </c>
      <c r="O26" s="829">
        <f t="shared" si="6"/>
        <v>18973</v>
      </c>
      <c r="P26" s="829">
        <f t="shared" si="6"/>
        <v>1640</v>
      </c>
      <c r="Q26" s="829">
        <f t="shared" si="6"/>
        <v>47324</v>
      </c>
      <c r="R26" s="829">
        <f t="shared" si="6"/>
        <v>6753</v>
      </c>
      <c r="S26" s="829">
        <f t="shared" si="6"/>
        <v>10237</v>
      </c>
      <c r="T26" s="829">
        <f t="shared" si="6"/>
        <v>14191</v>
      </c>
      <c r="U26" s="829">
        <f t="shared" si="6"/>
        <v>6759</v>
      </c>
      <c r="V26" s="829">
        <f t="shared" si="6"/>
        <v>4181</v>
      </c>
      <c r="W26" s="829">
        <f t="shared" si="6"/>
        <v>17684</v>
      </c>
      <c r="X26" s="829">
        <f t="shared" si="6"/>
        <v>6077</v>
      </c>
      <c r="Y26" s="829">
        <f t="shared" si="6"/>
        <v>27839</v>
      </c>
      <c r="Z26" s="829">
        <f t="shared" si="6"/>
        <v>7772</v>
      </c>
      <c r="AA26" s="829">
        <f t="shared" si="6"/>
        <v>39989</v>
      </c>
      <c r="AB26" s="829">
        <f t="shared" si="6"/>
        <v>12060</v>
      </c>
      <c r="AC26" s="829">
        <f t="shared" si="6"/>
        <v>2939</v>
      </c>
      <c r="AD26" s="829">
        <f t="shared" si="6"/>
        <v>4798</v>
      </c>
      <c r="AE26" s="829">
        <f t="shared" si="6"/>
        <v>22128</v>
      </c>
      <c r="AF26" s="829">
        <f t="shared" si="6"/>
        <v>4339</v>
      </c>
      <c r="AG26" s="829">
        <f t="shared" si="6"/>
        <v>4953</v>
      </c>
    </row>
    <row r="27" spans="1:34" ht="18.75" customHeight="1" outlineLevel="2">
      <c r="A27" s="830" t="s">
        <v>23</v>
      </c>
      <c r="B27" s="831"/>
      <c r="C27" s="832" t="s">
        <v>5</v>
      </c>
      <c r="D27" s="833">
        <f>IF(D8=0,"-",(D10/D8)*100)</f>
        <v>4.4804056507762873</v>
      </c>
      <c r="E27" s="833">
        <f>IF(E8=0,"-",(E10/E8)*100)</f>
        <v>4.1130480282598363</v>
      </c>
      <c r="F27" s="833" t="str">
        <f t="shared" ref="F27:AG27" si="7">IF(F8=0,"-",(F10/F8)*100)</f>
        <v>-</v>
      </c>
      <c r="G27" s="833">
        <f t="shared" si="7"/>
        <v>4.1062801932367154</v>
      </c>
      <c r="H27" s="833">
        <f t="shared" si="7"/>
        <v>3.186404673393521</v>
      </c>
      <c r="I27" s="833">
        <f t="shared" si="7"/>
        <v>6.5589130944014986</v>
      </c>
      <c r="J27" s="833">
        <f t="shared" si="7"/>
        <v>4.2819361067965236</v>
      </c>
      <c r="K27" s="833">
        <f t="shared" si="7"/>
        <v>3.9415339136147152</v>
      </c>
      <c r="L27" s="833">
        <f t="shared" si="7"/>
        <v>3.6723614881047424</v>
      </c>
      <c r="M27" s="833">
        <f t="shared" si="7"/>
        <v>3.9133837725019571</v>
      </c>
      <c r="N27" s="833">
        <f t="shared" si="7"/>
        <v>3.9156626506024099</v>
      </c>
      <c r="O27" s="833">
        <f t="shared" si="7"/>
        <v>3.3989749123280282</v>
      </c>
      <c r="P27" s="833">
        <f t="shared" si="7"/>
        <v>8.0992815153494444</v>
      </c>
      <c r="Q27" s="833">
        <f t="shared" si="7"/>
        <v>3.115736633706212</v>
      </c>
      <c r="R27" s="833">
        <f t="shared" si="7"/>
        <v>3.1963470319634704</v>
      </c>
      <c r="S27" s="833">
        <f t="shared" si="7"/>
        <v>3.8376085639264796</v>
      </c>
      <c r="T27" s="833">
        <f t="shared" si="7"/>
        <v>3.0955294795191128</v>
      </c>
      <c r="U27" s="833">
        <f t="shared" si="7"/>
        <v>1.9501950195019502</v>
      </c>
      <c r="V27" s="833">
        <f t="shared" si="7"/>
        <v>2.677050377220735</v>
      </c>
      <c r="W27" s="833">
        <f t="shared" si="7"/>
        <v>3.4897923573547374</v>
      </c>
      <c r="X27" s="833">
        <f t="shared" si="7"/>
        <v>4.0760869565217392</v>
      </c>
      <c r="Y27" s="833">
        <f t="shared" si="7"/>
        <v>4.5549581839904425</v>
      </c>
      <c r="Z27" s="833">
        <f t="shared" si="7"/>
        <v>3.5771065182829886</v>
      </c>
      <c r="AA27" s="833">
        <f t="shared" si="7"/>
        <v>5.5290603217860701</v>
      </c>
      <c r="AB27" s="833">
        <f t="shared" si="7"/>
        <v>6.1355070558331146</v>
      </c>
      <c r="AC27" s="833">
        <f t="shared" si="7"/>
        <v>3.8610038610038608</v>
      </c>
      <c r="AD27" s="833">
        <f t="shared" si="7"/>
        <v>4.3149946062567421</v>
      </c>
      <c r="AE27" s="833">
        <f t="shared" si="7"/>
        <v>3.2389413288913564</v>
      </c>
      <c r="AF27" s="833">
        <f t="shared" si="7"/>
        <v>3.8068046633357127</v>
      </c>
      <c r="AG27" s="833">
        <f t="shared" si="7"/>
        <v>3.5350384695362864</v>
      </c>
    </row>
    <row r="28" spans="1:34" ht="18.75" customHeight="1" outlineLevel="2">
      <c r="A28" s="834" t="s">
        <v>24</v>
      </c>
      <c r="B28" s="835"/>
      <c r="C28" s="836" t="s">
        <v>5</v>
      </c>
      <c r="D28" s="837">
        <f>IF(D8=0,"-",(D9/D8)*100)</f>
        <v>4.4804056507762873</v>
      </c>
      <c r="E28" s="837">
        <f>IF(E8=0,"-",(E9/E8)*100)</f>
        <v>4.1130480282598363</v>
      </c>
      <c r="F28" s="837" t="str">
        <f t="shared" ref="F28:R28" si="8">IF(F8=0,"-",(F9/F8)*100)</f>
        <v>-</v>
      </c>
      <c r="G28" s="837">
        <f t="shared" si="8"/>
        <v>4.1062801932367154</v>
      </c>
      <c r="H28" s="837">
        <f t="shared" si="8"/>
        <v>3.186404673393521</v>
      </c>
      <c r="I28" s="837">
        <f t="shared" si="8"/>
        <v>6.5589130944014986</v>
      </c>
      <c r="J28" s="837">
        <f t="shared" si="8"/>
        <v>4.2819361067965236</v>
      </c>
      <c r="K28" s="837">
        <f t="shared" si="8"/>
        <v>3.9415339136147152</v>
      </c>
      <c r="L28" s="837">
        <f t="shared" si="8"/>
        <v>3.6723614881047424</v>
      </c>
      <c r="M28" s="837">
        <f t="shared" si="8"/>
        <v>3.9133837725019571</v>
      </c>
      <c r="N28" s="837">
        <f t="shared" si="8"/>
        <v>3.9156626506024099</v>
      </c>
      <c r="O28" s="837">
        <f t="shared" si="8"/>
        <v>3.3989749123280282</v>
      </c>
      <c r="P28" s="837">
        <f t="shared" si="8"/>
        <v>8.0992815153494444</v>
      </c>
      <c r="Q28" s="837">
        <f t="shared" si="8"/>
        <v>3.115736633706212</v>
      </c>
      <c r="R28" s="837">
        <f t="shared" si="8"/>
        <v>3.1963470319634704</v>
      </c>
      <c r="S28" s="837">
        <f>IF(S8=0,"-",(S9/S8)*100)</f>
        <v>3.8376085639264796</v>
      </c>
      <c r="T28" s="837">
        <f t="shared" ref="T28:AG28" si="9">IF(T8=0,"-",(T9/T8)*100)</f>
        <v>3.0955294795191128</v>
      </c>
      <c r="U28" s="837">
        <f t="shared" si="9"/>
        <v>1.9501950195019502</v>
      </c>
      <c r="V28" s="837">
        <f t="shared" si="9"/>
        <v>2.677050377220735</v>
      </c>
      <c r="W28" s="837">
        <f t="shared" si="9"/>
        <v>3.4897923573547374</v>
      </c>
      <c r="X28" s="837">
        <f t="shared" si="9"/>
        <v>4.0760869565217392</v>
      </c>
      <c r="Y28" s="837">
        <f t="shared" si="9"/>
        <v>4.5549581839904425</v>
      </c>
      <c r="Z28" s="837">
        <f t="shared" si="9"/>
        <v>3.5771065182829886</v>
      </c>
      <c r="AA28" s="837">
        <f t="shared" si="9"/>
        <v>5.5290603217860701</v>
      </c>
      <c r="AB28" s="837">
        <f t="shared" si="9"/>
        <v>6.1355070558331146</v>
      </c>
      <c r="AC28" s="837">
        <f t="shared" si="9"/>
        <v>3.8610038610038608</v>
      </c>
      <c r="AD28" s="837">
        <f t="shared" si="9"/>
        <v>4.3149946062567421</v>
      </c>
      <c r="AE28" s="837">
        <f t="shared" si="9"/>
        <v>3.2389413288913564</v>
      </c>
      <c r="AF28" s="837">
        <f t="shared" si="9"/>
        <v>3.8068046633357127</v>
      </c>
      <c r="AG28" s="837">
        <f t="shared" si="9"/>
        <v>3.5350384695362864</v>
      </c>
    </row>
    <row r="29" spans="1:34" ht="18.75" customHeight="1">
      <c r="A29" s="17" t="s">
        <v>25</v>
      </c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838" t="s">
        <v>602</v>
      </c>
    </row>
    <row r="30" spans="1:34" ht="18.75" customHeight="1" outlineLevel="2">
      <c r="A30" s="258" t="s">
        <v>26</v>
      </c>
      <c r="B30" s="284"/>
      <c r="C30" s="246" t="s">
        <v>27</v>
      </c>
      <c r="D30" s="15">
        <v>105069638.18000001</v>
      </c>
      <c r="E30" s="15">
        <f t="shared" ref="E30:E38" si="10">SUM(F30:AG30)</f>
        <v>101880779</v>
      </c>
      <c r="F30" s="15"/>
      <c r="G30" s="15">
        <v>33718599</v>
      </c>
      <c r="H30" s="15">
        <v>686770</v>
      </c>
      <c r="I30" s="15">
        <v>3736590</v>
      </c>
      <c r="J30" s="15">
        <v>5809420</v>
      </c>
      <c r="K30" s="15">
        <v>1601030</v>
      </c>
      <c r="L30" s="15">
        <v>1366840</v>
      </c>
      <c r="M30" s="15">
        <v>1921960</v>
      </c>
      <c r="N30" s="15">
        <v>1333130</v>
      </c>
      <c r="O30" s="15">
        <v>3971760</v>
      </c>
      <c r="P30" s="15">
        <v>246190</v>
      </c>
      <c r="Q30" s="15">
        <v>10058770</v>
      </c>
      <c r="R30" s="15">
        <v>1222430</v>
      </c>
      <c r="S30" s="15">
        <v>1544280</v>
      </c>
      <c r="T30" s="15">
        <v>2797660</v>
      </c>
      <c r="U30" s="15">
        <v>1187190</v>
      </c>
      <c r="V30" s="15">
        <v>712540</v>
      </c>
      <c r="W30" s="15">
        <v>3907490</v>
      </c>
      <c r="X30" s="15">
        <v>1119830</v>
      </c>
      <c r="Y30" s="15">
        <v>5694680</v>
      </c>
      <c r="Z30" s="15">
        <v>1166260</v>
      </c>
      <c r="AA30" s="15">
        <v>8770090</v>
      </c>
      <c r="AB30" s="15">
        <v>1824170</v>
      </c>
      <c r="AC30" s="15">
        <v>577830</v>
      </c>
      <c r="AD30" s="15">
        <v>877490</v>
      </c>
      <c r="AE30" s="15">
        <v>4342990</v>
      </c>
      <c r="AF30" s="15">
        <v>700670</v>
      </c>
      <c r="AG30" s="15">
        <v>984120</v>
      </c>
      <c r="AH30" s="15">
        <f>+E30-G30</f>
        <v>68162180</v>
      </c>
    </row>
    <row r="31" spans="1:34" ht="18.75" customHeight="1" outlineLevel="2">
      <c r="A31" s="258" t="s">
        <v>28</v>
      </c>
      <c r="B31" s="284"/>
      <c r="C31" s="246" t="s">
        <v>27</v>
      </c>
      <c r="D31" s="15">
        <v>0</v>
      </c>
      <c r="E31" s="15">
        <f t="shared" si="1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f t="shared" ref="AH31:AH36" si="11">+E31-G31</f>
        <v>0</v>
      </c>
    </row>
    <row r="32" spans="1:34" ht="18.75" customHeight="1" outlineLevel="2">
      <c r="A32" s="258" t="s">
        <v>29</v>
      </c>
      <c r="B32" s="284"/>
      <c r="C32" s="246" t="s">
        <v>27</v>
      </c>
      <c r="D32" s="15">
        <v>0</v>
      </c>
      <c r="E32" s="15">
        <f t="shared" si="1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>
        <f t="shared" si="11"/>
        <v>0</v>
      </c>
    </row>
    <row r="33" spans="1:34" ht="18.75" customHeight="1" outlineLevel="2">
      <c r="A33" s="258" t="s">
        <v>30</v>
      </c>
      <c r="B33" s="284"/>
      <c r="C33" s="246" t="s">
        <v>27</v>
      </c>
      <c r="D33" s="15">
        <v>132009240</v>
      </c>
      <c r="E33" s="15">
        <f t="shared" si="10"/>
        <v>132300200</v>
      </c>
      <c r="F33" s="15"/>
      <c r="G33" s="15">
        <v>47430090</v>
      </c>
      <c r="H33" s="15">
        <v>817580</v>
      </c>
      <c r="I33" s="15">
        <v>0</v>
      </c>
      <c r="J33" s="15">
        <v>7262110</v>
      </c>
      <c r="K33" s="15">
        <v>1952450</v>
      </c>
      <c r="L33" s="15">
        <v>1847170</v>
      </c>
      <c r="M33" s="15">
        <v>2529010</v>
      </c>
      <c r="N33" s="15">
        <v>1568390</v>
      </c>
      <c r="O33" s="15">
        <v>6024780</v>
      </c>
      <c r="P33" s="15">
        <v>315620</v>
      </c>
      <c r="Q33" s="15">
        <v>11960110</v>
      </c>
      <c r="R33" s="15">
        <v>2492370</v>
      </c>
      <c r="S33" s="15">
        <v>2144930</v>
      </c>
      <c r="T33" s="15">
        <v>4623370</v>
      </c>
      <c r="U33" s="15">
        <v>977850</v>
      </c>
      <c r="V33" s="15">
        <v>901990</v>
      </c>
      <c r="W33" s="15">
        <v>5427320</v>
      </c>
      <c r="X33" s="15">
        <v>1555390</v>
      </c>
      <c r="Y33" s="15">
        <v>7301240</v>
      </c>
      <c r="Z33" s="15">
        <v>1514690</v>
      </c>
      <c r="AA33" s="15">
        <v>11852020</v>
      </c>
      <c r="AB33" s="15">
        <v>2280180</v>
      </c>
      <c r="AC33" s="15">
        <v>722320</v>
      </c>
      <c r="AD33" s="15">
        <v>1124980</v>
      </c>
      <c r="AE33" s="15">
        <v>5568190</v>
      </c>
      <c r="AF33" s="15">
        <v>875840</v>
      </c>
      <c r="AG33" s="15">
        <v>1230210</v>
      </c>
      <c r="AH33" s="15">
        <f t="shared" si="11"/>
        <v>84870110</v>
      </c>
    </row>
    <row r="34" spans="1:34" ht="18.75" customHeight="1" outlineLevel="2">
      <c r="A34" s="258" t="s">
        <v>31</v>
      </c>
      <c r="B34" s="284"/>
      <c r="C34" s="246" t="s">
        <v>27</v>
      </c>
      <c r="D34" s="15">
        <v>135416400</v>
      </c>
      <c r="E34" s="15">
        <f t="shared" si="10"/>
        <v>135126499</v>
      </c>
      <c r="F34" s="15"/>
      <c r="G34" s="15">
        <v>46132309</v>
      </c>
      <c r="H34" s="15">
        <v>817580</v>
      </c>
      <c r="I34" s="15">
        <v>4852940</v>
      </c>
      <c r="J34" s="15">
        <v>7262110</v>
      </c>
      <c r="K34" s="15">
        <v>1952450</v>
      </c>
      <c r="L34" s="15">
        <v>1847170</v>
      </c>
      <c r="M34" s="15">
        <v>2529010</v>
      </c>
      <c r="N34" s="15">
        <v>1568390</v>
      </c>
      <c r="O34" s="15">
        <v>5295920</v>
      </c>
      <c r="P34" s="15">
        <v>315620</v>
      </c>
      <c r="Q34" s="15">
        <v>12979650</v>
      </c>
      <c r="R34" s="15">
        <v>1472830</v>
      </c>
      <c r="S34" s="15">
        <v>2144930</v>
      </c>
      <c r="T34" s="15">
        <v>3996840</v>
      </c>
      <c r="U34" s="15">
        <v>1604380</v>
      </c>
      <c r="V34" s="15">
        <v>901990</v>
      </c>
      <c r="W34" s="15">
        <v>5427320</v>
      </c>
      <c r="X34" s="15">
        <v>1555390</v>
      </c>
      <c r="Y34" s="15">
        <v>7301240</v>
      </c>
      <c r="Z34" s="15">
        <v>1514690</v>
      </c>
      <c r="AA34" s="15">
        <v>11852020</v>
      </c>
      <c r="AB34" s="15">
        <v>2280180</v>
      </c>
      <c r="AC34" s="15">
        <v>722320</v>
      </c>
      <c r="AD34" s="15">
        <v>1124980</v>
      </c>
      <c r="AE34" s="15">
        <v>5568190</v>
      </c>
      <c r="AF34" s="15">
        <v>875840</v>
      </c>
      <c r="AG34" s="15">
        <v>1230210</v>
      </c>
      <c r="AH34" s="15">
        <f t="shared" si="11"/>
        <v>88994190</v>
      </c>
    </row>
    <row r="35" spans="1:34" ht="18.75" customHeight="1" outlineLevel="2">
      <c r="A35" s="258" t="s">
        <v>32</v>
      </c>
      <c r="B35" s="284"/>
      <c r="C35" s="246" t="s">
        <v>27</v>
      </c>
      <c r="D35" s="15">
        <v>137639100</v>
      </c>
      <c r="E35" s="15">
        <f t="shared" si="10"/>
        <v>137972260</v>
      </c>
      <c r="F35" s="15"/>
      <c r="G35" s="15">
        <v>49438680</v>
      </c>
      <c r="H35" s="15">
        <v>853180</v>
      </c>
      <c r="I35" s="15">
        <v>0</v>
      </c>
      <c r="J35" s="15">
        <v>7578300</v>
      </c>
      <c r="K35" s="15">
        <v>2037460</v>
      </c>
      <c r="L35" s="15">
        <v>1927600</v>
      </c>
      <c r="M35" s="15">
        <v>2639120</v>
      </c>
      <c r="N35" s="15">
        <v>1636680</v>
      </c>
      <c r="O35" s="15">
        <v>6255360</v>
      </c>
      <c r="P35" s="15">
        <v>329360</v>
      </c>
      <c r="Q35" s="15">
        <v>12525240</v>
      </c>
      <c r="R35" s="15">
        <v>2556500</v>
      </c>
      <c r="S35" s="15">
        <v>2238320</v>
      </c>
      <c r="T35" s="15">
        <v>4797390</v>
      </c>
      <c r="U35" s="15">
        <v>1047700</v>
      </c>
      <c r="V35" s="15">
        <v>941260</v>
      </c>
      <c r="W35" s="15">
        <v>5663620</v>
      </c>
      <c r="X35" s="15">
        <v>1623110</v>
      </c>
      <c r="Y35" s="15">
        <v>7619130</v>
      </c>
      <c r="Z35" s="15">
        <v>1580640</v>
      </c>
      <c r="AA35" s="15">
        <v>12368050</v>
      </c>
      <c r="AB35" s="15">
        <v>2379460</v>
      </c>
      <c r="AC35" s="15">
        <v>753770</v>
      </c>
      <c r="AD35" s="15">
        <v>1173960</v>
      </c>
      <c r="AE35" s="15">
        <v>5810630</v>
      </c>
      <c r="AF35" s="15">
        <v>913970</v>
      </c>
      <c r="AG35" s="15">
        <v>1283770</v>
      </c>
      <c r="AH35" s="15">
        <f t="shared" si="11"/>
        <v>88533580</v>
      </c>
    </row>
    <row r="36" spans="1:34" ht="18.75" customHeight="1" outlineLevel="2">
      <c r="A36" s="258" t="s">
        <v>33</v>
      </c>
      <c r="B36" s="284"/>
      <c r="C36" s="246" t="s">
        <v>27</v>
      </c>
      <c r="D36" s="15">
        <v>141251330</v>
      </c>
      <c r="E36" s="15">
        <f t="shared" si="10"/>
        <v>141009851</v>
      </c>
      <c r="F36" s="15"/>
      <c r="G36" s="15">
        <v>48140891</v>
      </c>
      <c r="H36" s="15">
        <v>853180</v>
      </c>
      <c r="I36" s="15">
        <v>5064240</v>
      </c>
      <c r="J36" s="15">
        <v>7578300</v>
      </c>
      <c r="K36" s="15">
        <v>2037460</v>
      </c>
      <c r="L36" s="15">
        <v>1927600</v>
      </c>
      <c r="M36" s="15">
        <v>2639120</v>
      </c>
      <c r="N36" s="15">
        <v>1636680</v>
      </c>
      <c r="O36" s="15">
        <v>5526500</v>
      </c>
      <c r="P36" s="15">
        <v>329360</v>
      </c>
      <c r="Q36" s="15">
        <v>13544780</v>
      </c>
      <c r="R36" s="15">
        <v>1536960</v>
      </c>
      <c r="S36" s="15">
        <v>2238320</v>
      </c>
      <c r="T36" s="15">
        <v>4170860</v>
      </c>
      <c r="U36" s="15">
        <v>1674230</v>
      </c>
      <c r="V36" s="15">
        <v>941260</v>
      </c>
      <c r="W36" s="15">
        <v>5663620</v>
      </c>
      <c r="X36" s="15">
        <v>1623110</v>
      </c>
      <c r="Y36" s="15">
        <v>7619130</v>
      </c>
      <c r="Z36" s="15">
        <v>1580640</v>
      </c>
      <c r="AA36" s="15">
        <v>12368050</v>
      </c>
      <c r="AB36" s="15">
        <v>2379460</v>
      </c>
      <c r="AC36" s="15">
        <v>753770</v>
      </c>
      <c r="AD36" s="15">
        <v>1173960</v>
      </c>
      <c r="AE36" s="15">
        <v>5810630</v>
      </c>
      <c r="AF36" s="15">
        <v>913970</v>
      </c>
      <c r="AG36" s="15">
        <v>1283770</v>
      </c>
      <c r="AH36" s="15">
        <f t="shared" si="11"/>
        <v>92868960</v>
      </c>
    </row>
    <row r="37" spans="1:34" ht="18.75" customHeight="1" outlineLevel="2">
      <c r="A37" s="274" t="s">
        <v>34</v>
      </c>
      <c r="B37" s="839"/>
      <c r="C37" s="840" t="s">
        <v>27</v>
      </c>
      <c r="D37" s="841">
        <f>D34-D30-D31-D32</f>
        <v>30346761.819999993</v>
      </c>
      <c r="E37" s="841">
        <f t="shared" si="10"/>
        <v>33245720</v>
      </c>
      <c r="F37" s="841">
        <f t="shared" ref="F37:AG37" si="12">F34-F30-F31-F32</f>
        <v>0</v>
      </c>
      <c r="G37" s="841">
        <f t="shared" si="12"/>
        <v>12413710</v>
      </c>
      <c r="H37" s="841">
        <f t="shared" si="12"/>
        <v>130810</v>
      </c>
      <c r="I37" s="841">
        <f t="shared" si="12"/>
        <v>1116350</v>
      </c>
      <c r="J37" s="841">
        <f t="shared" si="12"/>
        <v>1452690</v>
      </c>
      <c r="K37" s="841">
        <f t="shared" si="12"/>
        <v>351420</v>
      </c>
      <c r="L37" s="841">
        <f t="shared" si="12"/>
        <v>480330</v>
      </c>
      <c r="M37" s="841">
        <f t="shared" si="12"/>
        <v>607050</v>
      </c>
      <c r="N37" s="841">
        <f t="shared" si="12"/>
        <v>235260</v>
      </c>
      <c r="O37" s="841">
        <f t="shared" si="12"/>
        <v>1324160</v>
      </c>
      <c r="P37" s="841">
        <f t="shared" si="12"/>
        <v>69430</v>
      </c>
      <c r="Q37" s="841">
        <f t="shared" si="12"/>
        <v>2920880</v>
      </c>
      <c r="R37" s="841">
        <f t="shared" si="12"/>
        <v>250400</v>
      </c>
      <c r="S37" s="841">
        <f t="shared" si="12"/>
        <v>600650</v>
      </c>
      <c r="T37" s="841">
        <f t="shared" si="12"/>
        <v>1199180</v>
      </c>
      <c r="U37" s="841">
        <f t="shared" si="12"/>
        <v>417190</v>
      </c>
      <c r="V37" s="841">
        <f t="shared" si="12"/>
        <v>189450</v>
      </c>
      <c r="W37" s="841">
        <f t="shared" si="12"/>
        <v>1519830</v>
      </c>
      <c r="X37" s="841">
        <f t="shared" si="12"/>
        <v>435560</v>
      </c>
      <c r="Y37" s="841">
        <f t="shared" si="12"/>
        <v>1606560</v>
      </c>
      <c r="Z37" s="841">
        <f t="shared" si="12"/>
        <v>348430</v>
      </c>
      <c r="AA37" s="841">
        <f t="shared" si="12"/>
        <v>3081930</v>
      </c>
      <c r="AB37" s="841">
        <f t="shared" si="12"/>
        <v>456010</v>
      </c>
      <c r="AC37" s="841">
        <f t="shared" si="12"/>
        <v>144490</v>
      </c>
      <c r="AD37" s="841">
        <f t="shared" si="12"/>
        <v>247490</v>
      </c>
      <c r="AE37" s="841">
        <f t="shared" si="12"/>
        <v>1225200</v>
      </c>
      <c r="AF37" s="841">
        <f t="shared" si="12"/>
        <v>175170</v>
      </c>
      <c r="AG37" s="841">
        <f t="shared" si="12"/>
        <v>246090</v>
      </c>
      <c r="AH37" s="841">
        <f>AH34-AH30-AH31-AH32</f>
        <v>20832010</v>
      </c>
    </row>
    <row r="38" spans="1:34" ht="18.75" customHeight="1" outlineLevel="2">
      <c r="A38" s="274" t="s">
        <v>35</v>
      </c>
      <c r="B38" s="839"/>
      <c r="C38" s="840" t="s">
        <v>27</v>
      </c>
      <c r="D38" s="841">
        <f>D36-D30</f>
        <v>36181691.819999993</v>
      </c>
      <c r="E38" s="841">
        <f t="shared" si="10"/>
        <v>39129072</v>
      </c>
      <c r="F38" s="841">
        <f t="shared" ref="F38:AG38" si="13">F36-F30</f>
        <v>0</v>
      </c>
      <c r="G38" s="841">
        <f t="shared" si="13"/>
        <v>14422292</v>
      </c>
      <c r="H38" s="841">
        <f t="shared" si="13"/>
        <v>166410</v>
      </c>
      <c r="I38" s="841">
        <f t="shared" si="13"/>
        <v>1327650</v>
      </c>
      <c r="J38" s="841">
        <f t="shared" si="13"/>
        <v>1768880</v>
      </c>
      <c r="K38" s="841">
        <f t="shared" si="13"/>
        <v>436430</v>
      </c>
      <c r="L38" s="841">
        <f t="shared" si="13"/>
        <v>560760</v>
      </c>
      <c r="M38" s="841">
        <f t="shared" si="13"/>
        <v>717160</v>
      </c>
      <c r="N38" s="841">
        <f t="shared" si="13"/>
        <v>303550</v>
      </c>
      <c r="O38" s="841">
        <f t="shared" si="13"/>
        <v>1554740</v>
      </c>
      <c r="P38" s="841">
        <f t="shared" si="13"/>
        <v>83170</v>
      </c>
      <c r="Q38" s="841">
        <f t="shared" si="13"/>
        <v>3486010</v>
      </c>
      <c r="R38" s="841">
        <f t="shared" si="13"/>
        <v>314530</v>
      </c>
      <c r="S38" s="841">
        <f t="shared" si="13"/>
        <v>694040</v>
      </c>
      <c r="T38" s="841">
        <f t="shared" si="13"/>
        <v>1373200</v>
      </c>
      <c r="U38" s="841">
        <f t="shared" si="13"/>
        <v>487040</v>
      </c>
      <c r="V38" s="841">
        <f t="shared" si="13"/>
        <v>228720</v>
      </c>
      <c r="W38" s="841">
        <f t="shared" si="13"/>
        <v>1756130</v>
      </c>
      <c r="X38" s="841">
        <f t="shared" si="13"/>
        <v>503280</v>
      </c>
      <c r="Y38" s="841">
        <f t="shared" si="13"/>
        <v>1924450</v>
      </c>
      <c r="Z38" s="841">
        <f t="shared" si="13"/>
        <v>414380</v>
      </c>
      <c r="AA38" s="841">
        <f t="shared" si="13"/>
        <v>3597960</v>
      </c>
      <c r="AB38" s="841">
        <f t="shared" si="13"/>
        <v>555290</v>
      </c>
      <c r="AC38" s="841">
        <f t="shared" si="13"/>
        <v>175940</v>
      </c>
      <c r="AD38" s="841">
        <f t="shared" si="13"/>
        <v>296470</v>
      </c>
      <c r="AE38" s="841">
        <f t="shared" si="13"/>
        <v>1467640</v>
      </c>
      <c r="AF38" s="841">
        <f t="shared" si="13"/>
        <v>213300</v>
      </c>
      <c r="AG38" s="841">
        <f t="shared" si="13"/>
        <v>299650</v>
      </c>
      <c r="AH38" s="841">
        <f>AH36-AH30</f>
        <v>24706780</v>
      </c>
    </row>
    <row r="39" spans="1:34" ht="18.75" customHeight="1" outlineLevel="2">
      <c r="A39" s="274" t="s">
        <v>36</v>
      </c>
      <c r="B39" s="839"/>
      <c r="C39" s="842" t="s">
        <v>37</v>
      </c>
      <c r="D39" s="843">
        <f>IF(D34=0,"-",(D37/D34)*100)</f>
        <v>22.409960551306927</v>
      </c>
      <c r="E39" s="843">
        <f t="shared" ref="E39:AG39" si="14">IF(E34=0,"-",(E37/E34)*100)</f>
        <v>24.603405139653624</v>
      </c>
      <c r="F39" s="843" t="str">
        <f t="shared" si="14"/>
        <v>-</v>
      </c>
      <c r="G39" s="843">
        <f t="shared" si="14"/>
        <v>26.908928404168975</v>
      </c>
      <c r="H39" s="843">
        <f t="shared" si="14"/>
        <v>15.999657525869029</v>
      </c>
      <c r="I39" s="843">
        <f t="shared" si="14"/>
        <v>23.003581334201538</v>
      </c>
      <c r="J39" s="843">
        <f t="shared" si="14"/>
        <v>20.003690387504459</v>
      </c>
      <c r="K39" s="843">
        <f t="shared" si="14"/>
        <v>17.998924428282415</v>
      </c>
      <c r="L39" s="843">
        <f t="shared" si="14"/>
        <v>26.003562205969132</v>
      </c>
      <c r="M39" s="843">
        <f t="shared" si="14"/>
        <v>24.003463805995231</v>
      </c>
      <c r="N39" s="843">
        <f t="shared" si="14"/>
        <v>15.000095639477426</v>
      </c>
      <c r="O39" s="843">
        <f t="shared" si="14"/>
        <v>25.003398842882824</v>
      </c>
      <c r="P39" s="843">
        <f t="shared" si="14"/>
        <v>21.997972245104876</v>
      </c>
      <c r="Q39" s="843">
        <f t="shared" si="14"/>
        <v>22.50353437881607</v>
      </c>
      <c r="R39" s="843">
        <f t="shared" si="14"/>
        <v>17.001283243823114</v>
      </c>
      <c r="S39" s="843">
        <f t="shared" si="14"/>
        <v>28.003244861137659</v>
      </c>
      <c r="T39" s="843">
        <f t="shared" si="14"/>
        <v>30.003202529998703</v>
      </c>
      <c r="U39" s="843">
        <f t="shared" si="14"/>
        <v>26.003191263915031</v>
      </c>
      <c r="V39" s="843">
        <f t="shared" si="14"/>
        <v>21.003558797769376</v>
      </c>
      <c r="W39" s="843">
        <f t="shared" si="14"/>
        <v>28.003323924146724</v>
      </c>
      <c r="X39" s="843">
        <f t="shared" si="14"/>
        <v>28.003266061888016</v>
      </c>
      <c r="Y39" s="843">
        <f t="shared" si="14"/>
        <v>22.00393357840586</v>
      </c>
      <c r="Z39" s="843">
        <f t="shared" si="14"/>
        <v>23.003386831628912</v>
      </c>
      <c r="AA39" s="843">
        <f t="shared" si="14"/>
        <v>26.003415451543283</v>
      </c>
      <c r="AB39" s="843">
        <f t="shared" si="14"/>
        <v>19.998859739143402</v>
      </c>
      <c r="AC39" s="843">
        <f t="shared" si="14"/>
        <v>20.003599512681362</v>
      </c>
      <c r="AD39" s="843">
        <f t="shared" si="14"/>
        <v>21.999502213372683</v>
      </c>
      <c r="AE39" s="843">
        <f t="shared" si="14"/>
        <v>22.003559504973786</v>
      </c>
      <c r="AF39" s="843">
        <f t="shared" si="14"/>
        <v>20.000228352210449</v>
      </c>
      <c r="AG39" s="843">
        <f t="shared" si="14"/>
        <v>20.003901772868048</v>
      </c>
      <c r="AH39" s="843">
        <f>IF(AH34=0,"-",(AH37/AH34)*100)</f>
        <v>23.408280922608544</v>
      </c>
    </row>
    <row r="40" spans="1:34" ht="18.75" customHeight="1" outlineLevel="2">
      <c r="A40" s="844" t="s">
        <v>38</v>
      </c>
      <c r="B40" s="839"/>
      <c r="C40" s="845" t="s">
        <v>37</v>
      </c>
      <c r="D40" s="846">
        <f>IF(D36=0,"-",D38/D36*100)</f>
        <v>25.61511585059057</v>
      </c>
      <c r="E40" s="846">
        <f t="shared" ref="E40:AG40" si="15">IF(E36=0,"-",E38/E36*100)</f>
        <v>27.749176190534374</v>
      </c>
      <c r="F40" s="846" t="str">
        <f t="shared" si="15"/>
        <v>-</v>
      </c>
      <c r="G40" s="846">
        <f t="shared" si="15"/>
        <v>29.958506584350509</v>
      </c>
      <c r="H40" s="846">
        <f t="shared" si="15"/>
        <v>19.50467662158044</v>
      </c>
      <c r="I40" s="846">
        <f t="shared" si="15"/>
        <v>26.216174588882041</v>
      </c>
      <c r="J40" s="846">
        <f t="shared" si="15"/>
        <v>23.341382631988704</v>
      </c>
      <c r="K40" s="846">
        <f t="shared" si="15"/>
        <v>21.420297821797728</v>
      </c>
      <c r="L40" s="846">
        <f t="shared" si="15"/>
        <v>29.091097738119942</v>
      </c>
      <c r="M40" s="846">
        <f t="shared" si="15"/>
        <v>27.174209585013188</v>
      </c>
      <c r="N40" s="846">
        <f t="shared" si="15"/>
        <v>18.546692083974875</v>
      </c>
      <c r="O40" s="846">
        <f t="shared" si="15"/>
        <v>28.132452727766218</v>
      </c>
      <c r="P40" s="846">
        <f t="shared" si="15"/>
        <v>25.252003886324992</v>
      </c>
      <c r="Q40" s="846">
        <f t="shared" si="15"/>
        <v>25.736925959668593</v>
      </c>
      <c r="R40" s="846">
        <f t="shared" si="15"/>
        <v>20.464423277118467</v>
      </c>
      <c r="S40" s="846">
        <f t="shared" si="15"/>
        <v>31.00718395939812</v>
      </c>
      <c r="T40" s="846">
        <f t="shared" si="15"/>
        <v>32.923665622917099</v>
      </c>
      <c r="U40" s="846">
        <f t="shared" si="15"/>
        <v>29.090387820072511</v>
      </c>
      <c r="V40" s="846">
        <f t="shared" si="15"/>
        <v>24.299343433270298</v>
      </c>
      <c r="W40" s="846">
        <f t="shared" si="15"/>
        <v>31.007200341830842</v>
      </c>
      <c r="X40" s="846">
        <f t="shared" si="15"/>
        <v>31.007140612774243</v>
      </c>
      <c r="Y40" s="846">
        <f t="shared" si="15"/>
        <v>25.258133146435352</v>
      </c>
      <c r="Z40" s="846">
        <f t="shared" si="15"/>
        <v>26.215963154165401</v>
      </c>
      <c r="AA40" s="846">
        <f t="shared" si="15"/>
        <v>29.090762084564663</v>
      </c>
      <c r="AB40" s="846">
        <f t="shared" si="15"/>
        <v>23.336807510947864</v>
      </c>
      <c r="AC40" s="846">
        <f t="shared" si="15"/>
        <v>23.341337543282435</v>
      </c>
      <c r="AD40" s="846">
        <f t="shared" si="15"/>
        <v>25.253841698183926</v>
      </c>
      <c r="AE40" s="846">
        <f t="shared" si="15"/>
        <v>25.257846395313415</v>
      </c>
      <c r="AF40" s="846">
        <f t="shared" si="15"/>
        <v>23.33774631552458</v>
      </c>
      <c r="AG40" s="846">
        <f t="shared" si="15"/>
        <v>23.341408507754505</v>
      </c>
      <c r="AH40" s="847">
        <f>IF(AH36=0,"-",AH38/AH36*100)</f>
        <v>26.603915883197143</v>
      </c>
    </row>
    <row r="41" spans="1:34" ht="18.75" customHeight="1" outlineLevel="2">
      <c r="A41" s="21" t="s">
        <v>39</v>
      </c>
      <c r="B41" s="22"/>
      <c r="C41" s="23" t="s">
        <v>40</v>
      </c>
      <c r="D41" s="24">
        <f>(D30/((D8+D26)/2)/D$42)</f>
        <v>0.63379347014339604</v>
      </c>
      <c r="E41" s="24">
        <f>(E30/((E8+E26)/2)/E$42)</f>
        <v>0.59598567697317284</v>
      </c>
      <c r="F41" s="24" t="e">
        <f t="shared" ref="F41:AG41" si="16">(F30/((F8+F26)/2)/F$42)</f>
        <v>#DIV/0!</v>
      </c>
      <c r="G41" s="24">
        <f t="shared" si="16"/>
        <v>0.6858462913309098</v>
      </c>
      <c r="H41" s="24">
        <f t="shared" si="16"/>
        <v>0.49320095513384438</v>
      </c>
      <c r="I41" s="24">
        <f t="shared" si="16"/>
        <v>0.46659068283367877</v>
      </c>
      <c r="J41" s="24">
        <f t="shared" si="16"/>
        <v>0.65675871910219696</v>
      </c>
      <c r="K41" s="24">
        <f t="shared" si="16"/>
        <v>0.70868140587185335</v>
      </c>
      <c r="L41" s="24">
        <f t="shared" si="16"/>
        <v>0.59042445775130803</v>
      </c>
      <c r="M41" s="24">
        <f t="shared" si="16"/>
        <v>0.67577564625467645</v>
      </c>
      <c r="N41" s="24">
        <f t="shared" si="16"/>
        <v>0.54033744491517266</v>
      </c>
      <c r="O41" s="24">
        <f t="shared" si="16"/>
        <v>0.58022471187881752</v>
      </c>
      <c r="P41" s="24">
        <f t="shared" si="16"/>
        <v>0.4254135292872479</v>
      </c>
      <c r="Q41" s="24">
        <f t="shared" si="16"/>
        <v>0.58922342016020224</v>
      </c>
      <c r="R41" s="24">
        <f t="shared" si="16"/>
        <v>0.50275813070197894</v>
      </c>
      <c r="S41" s="24">
        <f t="shared" si="16"/>
        <v>0.42017022787517161</v>
      </c>
      <c r="T41" s="24">
        <f t="shared" si="16"/>
        <v>0.54588860606852929</v>
      </c>
      <c r="U41" s="24">
        <f t="shared" si="16"/>
        <v>0.48455498584219792</v>
      </c>
      <c r="V41" s="24">
        <f t="shared" si="16"/>
        <v>0.4709684881934002</v>
      </c>
      <c r="W41" s="24">
        <f t="shared" si="16"/>
        <v>0.61389752873208825</v>
      </c>
      <c r="X41" s="24">
        <f t="shared" si="16"/>
        <v>0.51283366439787281</v>
      </c>
      <c r="Y41" s="24">
        <f t="shared" si="16"/>
        <v>0.57125617464066891</v>
      </c>
      <c r="Z41" s="24">
        <f t="shared" si="16"/>
        <v>0.41713222933581312</v>
      </c>
      <c r="AA41" s="24">
        <f t="shared" si="16"/>
        <v>0.61490304245925043</v>
      </c>
      <c r="AB41" s="24">
        <f t="shared" si="16"/>
        <v>0.42590021112081983</v>
      </c>
      <c r="AC41" s="24">
        <f t="shared" si="16"/>
        <v>0.54702691444746332</v>
      </c>
      <c r="AD41" s="24">
        <f t="shared" si="16"/>
        <v>0.50971741583394936</v>
      </c>
      <c r="AE41" s="24">
        <f t="shared" si="16"/>
        <v>0.54406048192620149</v>
      </c>
      <c r="AF41" s="24">
        <f t="shared" si="16"/>
        <v>0.44946004111834198</v>
      </c>
      <c r="AG41" s="24">
        <f t="shared" si="16"/>
        <v>0.55239073511210646</v>
      </c>
    </row>
    <row r="42" spans="1:34" ht="21" customHeight="1" outlineLevel="2">
      <c r="A42" s="22" t="s">
        <v>41</v>
      </c>
      <c r="B42" s="141"/>
      <c r="C42" s="238" t="s">
        <v>42</v>
      </c>
      <c r="D42" s="147">
        <v>365</v>
      </c>
      <c r="E42" s="147">
        <v>365</v>
      </c>
      <c r="F42" s="14">
        <v>365</v>
      </c>
      <c r="G42" s="14">
        <v>365</v>
      </c>
      <c r="H42" s="14">
        <v>365</v>
      </c>
      <c r="I42" s="14">
        <v>365</v>
      </c>
      <c r="J42" s="14">
        <v>365</v>
      </c>
      <c r="K42" s="14">
        <v>365</v>
      </c>
      <c r="L42" s="14">
        <v>365</v>
      </c>
      <c r="M42" s="14">
        <v>365</v>
      </c>
      <c r="N42" s="14">
        <v>365</v>
      </c>
      <c r="O42" s="14">
        <v>365</v>
      </c>
      <c r="P42" s="14">
        <v>365</v>
      </c>
      <c r="Q42" s="14">
        <v>365</v>
      </c>
      <c r="R42" s="14">
        <v>365</v>
      </c>
      <c r="S42" s="14">
        <v>365</v>
      </c>
      <c r="T42" s="14">
        <v>365</v>
      </c>
      <c r="U42" s="14">
        <v>365</v>
      </c>
      <c r="V42" s="14">
        <v>365</v>
      </c>
      <c r="W42" s="14">
        <v>365</v>
      </c>
      <c r="X42" s="14">
        <v>365</v>
      </c>
      <c r="Y42" s="14">
        <v>365</v>
      </c>
      <c r="Z42" s="14">
        <v>365</v>
      </c>
      <c r="AA42" s="14">
        <v>365</v>
      </c>
      <c r="AB42" s="14">
        <v>365</v>
      </c>
      <c r="AC42" s="14">
        <v>365</v>
      </c>
      <c r="AD42" s="14">
        <v>365</v>
      </c>
      <c r="AE42" s="14">
        <v>365</v>
      </c>
      <c r="AF42" s="14">
        <v>365</v>
      </c>
      <c r="AG42" s="14">
        <v>365</v>
      </c>
    </row>
    <row r="43" spans="1:34" ht="18.75" customHeight="1" outlineLevel="2">
      <c r="A43" s="239" t="s">
        <v>43</v>
      </c>
      <c r="B43" s="25"/>
      <c r="C43" s="26" t="s">
        <v>27</v>
      </c>
      <c r="D43" s="240"/>
      <c r="E43" s="15">
        <f>SUM(F43:AG43)</f>
        <v>0</v>
      </c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</row>
    <row r="44" spans="1:34" ht="18.75" customHeight="1" outlineLevel="2">
      <c r="A44" s="848" t="s">
        <v>44</v>
      </c>
      <c r="B44" s="849"/>
      <c r="C44" s="850" t="s">
        <v>45</v>
      </c>
      <c r="D44" s="851"/>
      <c r="E44" s="15">
        <f>SUM(F44:AG44)</f>
        <v>0</v>
      </c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1"/>
      <c r="AC44" s="851"/>
      <c r="AD44" s="851"/>
      <c r="AE44" s="851"/>
      <c r="AF44" s="851"/>
      <c r="AG44" s="851"/>
    </row>
    <row r="45" spans="1:34" ht="18.75" customHeight="1" outlineLevel="2">
      <c r="A45" s="27" t="s">
        <v>46</v>
      </c>
      <c r="B45" s="28"/>
      <c r="C45" s="29" t="s">
        <v>27</v>
      </c>
      <c r="D45" s="15"/>
      <c r="E45" s="15">
        <f>SUM(F45:AG45)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4" ht="18.75" customHeight="1" outlineLevel="2">
      <c r="A46" s="848" t="s">
        <v>47</v>
      </c>
      <c r="B46" s="849"/>
      <c r="C46" s="850" t="s">
        <v>45</v>
      </c>
      <c r="D46" s="15"/>
      <c r="E46" s="15">
        <f>SUM(F46:AG46)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4" ht="18.75" customHeight="1" outlineLevel="2">
      <c r="A47" s="30" t="s">
        <v>48</v>
      </c>
      <c r="B47" s="31"/>
      <c r="C47" s="32" t="s">
        <v>49</v>
      </c>
      <c r="D47" s="33">
        <f t="shared" ref="D47:AG47" si="17">SUM(D48:D57)</f>
        <v>0</v>
      </c>
      <c r="E47" s="33">
        <f t="shared" si="17"/>
        <v>0</v>
      </c>
      <c r="F47" s="33">
        <f t="shared" si="17"/>
        <v>0</v>
      </c>
      <c r="G47" s="33">
        <f t="shared" si="17"/>
        <v>0</v>
      </c>
      <c r="H47" s="33">
        <f t="shared" si="17"/>
        <v>0</v>
      </c>
      <c r="I47" s="33">
        <f t="shared" si="17"/>
        <v>0</v>
      </c>
      <c r="J47" s="33">
        <f t="shared" si="17"/>
        <v>0</v>
      </c>
      <c r="K47" s="33">
        <f t="shared" si="17"/>
        <v>0</v>
      </c>
      <c r="L47" s="33">
        <f t="shared" si="17"/>
        <v>0</v>
      </c>
      <c r="M47" s="33">
        <f t="shared" si="17"/>
        <v>0</v>
      </c>
      <c r="N47" s="33">
        <f t="shared" si="17"/>
        <v>0</v>
      </c>
      <c r="O47" s="33">
        <f t="shared" si="17"/>
        <v>0</v>
      </c>
      <c r="P47" s="33">
        <f t="shared" si="17"/>
        <v>0</v>
      </c>
      <c r="Q47" s="33">
        <f t="shared" si="17"/>
        <v>0</v>
      </c>
      <c r="R47" s="33">
        <f t="shared" si="17"/>
        <v>0</v>
      </c>
      <c r="S47" s="33">
        <f t="shared" si="17"/>
        <v>0</v>
      </c>
      <c r="T47" s="33">
        <f t="shared" si="17"/>
        <v>0</v>
      </c>
      <c r="U47" s="33">
        <f t="shared" si="17"/>
        <v>0</v>
      </c>
      <c r="V47" s="33">
        <f t="shared" si="17"/>
        <v>0</v>
      </c>
      <c r="W47" s="33">
        <f t="shared" si="17"/>
        <v>0</v>
      </c>
      <c r="X47" s="33">
        <f t="shared" si="17"/>
        <v>0</v>
      </c>
      <c r="Y47" s="33">
        <f t="shared" si="17"/>
        <v>0</v>
      </c>
      <c r="Z47" s="33">
        <f t="shared" si="17"/>
        <v>0</v>
      </c>
      <c r="AA47" s="33">
        <f t="shared" si="17"/>
        <v>0</v>
      </c>
      <c r="AB47" s="33">
        <f t="shared" si="17"/>
        <v>0</v>
      </c>
      <c r="AC47" s="33">
        <f t="shared" si="17"/>
        <v>0</v>
      </c>
      <c r="AD47" s="33">
        <f t="shared" si="17"/>
        <v>0</v>
      </c>
      <c r="AE47" s="33">
        <f t="shared" si="17"/>
        <v>0</v>
      </c>
      <c r="AF47" s="33">
        <f t="shared" si="17"/>
        <v>0</v>
      </c>
      <c r="AG47" s="33">
        <f t="shared" si="17"/>
        <v>0</v>
      </c>
    </row>
    <row r="48" spans="1:34" ht="18.75" customHeight="1" outlineLevel="2">
      <c r="A48" s="34"/>
      <c r="B48" s="25" t="s">
        <v>50</v>
      </c>
      <c r="C48" s="26" t="s">
        <v>49</v>
      </c>
      <c r="D48" s="15"/>
      <c r="E48" s="15">
        <f t="shared" ref="E48:E57" si="18">SUM(F48:AG48)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8.75" customHeight="1" outlineLevel="2">
      <c r="A49" s="258"/>
      <c r="B49" s="852" t="s">
        <v>51</v>
      </c>
      <c r="C49" s="273" t="s">
        <v>49</v>
      </c>
      <c r="D49" s="15"/>
      <c r="E49" s="15">
        <f t="shared" si="18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8.75" customHeight="1" outlineLevel="2">
      <c r="A50" s="258"/>
      <c r="B50" s="852" t="s">
        <v>52</v>
      </c>
      <c r="C50" s="273" t="s">
        <v>49</v>
      </c>
      <c r="D50" s="15"/>
      <c r="E50" s="15">
        <f t="shared" si="18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8.75" customHeight="1" outlineLevel="2">
      <c r="A51" s="258"/>
      <c r="B51" s="852" t="s">
        <v>53</v>
      </c>
      <c r="C51" s="273" t="s">
        <v>49</v>
      </c>
      <c r="D51" s="15"/>
      <c r="E51" s="15">
        <f t="shared" si="18"/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8.75" customHeight="1" outlineLevel="2">
      <c r="A52" s="258"/>
      <c r="B52" s="852" t="s">
        <v>54</v>
      </c>
      <c r="C52" s="273" t="s">
        <v>49</v>
      </c>
      <c r="D52" s="15"/>
      <c r="E52" s="15">
        <f t="shared" si="18"/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1.75" customHeight="1" outlineLevel="2">
      <c r="A53" s="258"/>
      <c r="B53" s="853" t="s">
        <v>55</v>
      </c>
      <c r="C53" s="273" t="s">
        <v>49</v>
      </c>
      <c r="D53" s="15"/>
      <c r="E53" s="15">
        <f t="shared" si="18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1.75" customHeight="1" outlineLevel="2">
      <c r="A54" s="258"/>
      <c r="B54" s="854" t="s">
        <v>56</v>
      </c>
      <c r="C54" s="273" t="s">
        <v>49</v>
      </c>
      <c r="D54" s="15"/>
      <c r="E54" s="15">
        <f t="shared" si="18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8.75" customHeight="1" outlineLevel="2">
      <c r="A55" s="258"/>
      <c r="B55" s="852" t="s">
        <v>57</v>
      </c>
      <c r="C55" s="273" t="s">
        <v>49</v>
      </c>
      <c r="D55" s="15"/>
      <c r="E55" s="15">
        <f t="shared" si="18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8.75" customHeight="1" outlineLevel="2">
      <c r="A56" s="258"/>
      <c r="B56" s="852" t="s">
        <v>58</v>
      </c>
      <c r="C56" s="273" t="s">
        <v>49</v>
      </c>
      <c r="D56" s="15"/>
      <c r="E56" s="15">
        <f t="shared" si="18"/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8.75" customHeight="1" outlineLevel="2">
      <c r="A57" s="259"/>
      <c r="B57" s="849" t="s">
        <v>59</v>
      </c>
      <c r="C57" s="850" t="s">
        <v>49</v>
      </c>
      <c r="D57" s="15"/>
      <c r="E57" s="15">
        <f t="shared" si="18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8.75" customHeight="1" outlineLevel="2">
      <c r="A58" s="30" t="s">
        <v>60</v>
      </c>
      <c r="B58" s="35"/>
      <c r="C58" s="36" t="s">
        <v>61</v>
      </c>
      <c r="D58" s="33">
        <f t="shared" ref="D58:AG58" si="19">SUM(D59:D61)</f>
        <v>0</v>
      </c>
      <c r="E58" s="33">
        <f>SUM(E59:E61)</f>
        <v>0</v>
      </c>
      <c r="F58" s="33">
        <f t="shared" si="19"/>
        <v>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>
        <f t="shared" si="19"/>
        <v>0</v>
      </c>
      <c r="U58" s="33">
        <f t="shared" si="19"/>
        <v>0</v>
      </c>
      <c r="V58" s="33">
        <f t="shared" si="19"/>
        <v>0</v>
      </c>
      <c r="W58" s="33">
        <f t="shared" si="19"/>
        <v>0</v>
      </c>
      <c r="X58" s="33">
        <f t="shared" si="19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33">
        <f t="shared" si="19"/>
        <v>0</v>
      </c>
      <c r="AG58" s="33">
        <f t="shared" si="19"/>
        <v>0</v>
      </c>
    </row>
    <row r="59" spans="1:33" ht="18.75" customHeight="1" outlineLevel="2">
      <c r="A59" s="37"/>
      <c r="B59" s="38" t="s">
        <v>62</v>
      </c>
      <c r="C59" s="39" t="s">
        <v>61</v>
      </c>
      <c r="D59" s="15"/>
      <c r="E59" s="15">
        <f>SUM(F59:AG59)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18.75" customHeight="1" outlineLevel="2">
      <c r="A60" s="830"/>
      <c r="B60" s="284" t="s">
        <v>63</v>
      </c>
      <c r="C60" s="855" t="s">
        <v>61</v>
      </c>
      <c r="D60" s="15"/>
      <c r="E60" s="15">
        <f>SUM(F60:AG60)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8.75" customHeight="1" outlineLevel="2">
      <c r="A61" s="834"/>
      <c r="B61" s="286" t="s">
        <v>64</v>
      </c>
      <c r="C61" s="856" t="s">
        <v>61</v>
      </c>
      <c r="D61" s="851"/>
      <c r="E61" s="851">
        <f>SUM(F61:AG61)</f>
        <v>0</v>
      </c>
      <c r="F61" s="851"/>
      <c r="G61" s="851"/>
      <c r="H61" s="851"/>
      <c r="I61" s="851"/>
      <c r="J61" s="851"/>
      <c r="K61" s="851"/>
      <c r="L61" s="851"/>
      <c r="M61" s="851"/>
      <c r="N61" s="851"/>
      <c r="O61" s="851"/>
      <c r="P61" s="851"/>
      <c r="Q61" s="851"/>
      <c r="R61" s="851"/>
      <c r="S61" s="851"/>
      <c r="T61" s="851"/>
      <c r="U61" s="851"/>
      <c r="V61" s="851"/>
      <c r="W61" s="851"/>
      <c r="X61" s="851"/>
      <c r="Y61" s="851"/>
      <c r="Z61" s="851"/>
      <c r="AA61" s="851"/>
      <c r="AB61" s="851"/>
      <c r="AC61" s="851"/>
      <c r="AD61" s="851"/>
      <c r="AE61" s="851"/>
      <c r="AF61" s="851"/>
      <c r="AG61" s="851"/>
    </row>
    <row r="62" spans="1:33" ht="21">
      <c r="A62" s="40" t="s">
        <v>65</v>
      </c>
      <c r="B62" s="41"/>
      <c r="C62" s="9" t="s">
        <v>67</v>
      </c>
      <c r="D62" s="121">
        <f>D63</f>
        <v>0</v>
      </c>
      <c r="E62" s="857">
        <f>E63</f>
        <v>2133901917</v>
      </c>
      <c r="F62" s="121">
        <f t="shared" ref="F62:AG62" si="20">F63</f>
        <v>1148402</v>
      </c>
      <c r="G62" s="121">
        <f t="shared" si="20"/>
        <v>726066785</v>
      </c>
      <c r="H62" s="121">
        <f t="shared" si="20"/>
        <v>12965650</v>
      </c>
      <c r="I62" s="121">
        <f t="shared" si="20"/>
        <v>79739280</v>
      </c>
      <c r="J62" s="121">
        <f t="shared" si="20"/>
        <v>127352280</v>
      </c>
      <c r="K62" s="121">
        <f t="shared" si="20"/>
        <v>33412190</v>
      </c>
      <c r="L62" s="121">
        <f t="shared" si="20"/>
        <v>28845240</v>
      </c>
      <c r="M62" s="121">
        <f t="shared" si="20"/>
        <v>38613870</v>
      </c>
      <c r="N62" s="121">
        <f t="shared" si="20"/>
        <v>25527290</v>
      </c>
      <c r="O62" s="121">
        <f t="shared" si="20"/>
        <v>81197230</v>
      </c>
      <c r="P62" s="121">
        <f t="shared" si="20"/>
        <v>5059510</v>
      </c>
      <c r="Q62" s="121">
        <f t="shared" si="20"/>
        <v>201829850</v>
      </c>
      <c r="R62" s="121">
        <f t="shared" si="20"/>
        <v>22685430</v>
      </c>
      <c r="S62" s="121">
        <f t="shared" si="20"/>
        <v>29090360</v>
      </c>
      <c r="T62" s="121">
        <f t="shared" si="20"/>
        <v>57287120</v>
      </c>
      <c r="U62" s="121">
        <f t="shared" si="20"/>
        <v>22719740</v>
      </c>
      <c r="V62" s="121">
        <f t="shared" si="20"/>
        <v>13794090</v>
      </c>
      <c r="W62" s="121">
        <f t="shared" si="20"/>
        <v>88718850</v>
      </c>
      <c r="X62" s="121">
        <f t="shared" si="20"/>
        <v>23398880</v>
      </c>
      <c r="Y62" s="121">
        <f t="shared" si="20"/>
        <v>117222760</v>
      </c>
      <c r="Z62" s="121">
        <f t="shared" si="20"/>
        <v>22573610</v>
      </c>
      <c r="AA62" s="121">
        <f t="shared" si="20"/>
        <v>188096440</v>
      </c>
      <c r="AB62" s="121">
        <f t="shared" si="20"/>
        <v>34222540</v>
      </c>
      <c r="AC62" s="121">
        <f t="shared" si="20"/>
        <v>11541410</v>
      </c>
      <c r="AD62" s="121">
        <f t="shared" si="20"/>
        <v>17049080</v>
      </c>
      <c r="AE62" s="121">
        <f t="shared" si="20"/>
        <v>90845060</v>
      </c>
      <c r="AF62" s="121">
        <f t="shared" si="20"/>
        <v>13907260</v>
      </c>
      <c r="AG62" s="121">
        <f t="shared" si="20"/>
        <v>18991710</v>
      </c>
    </row>
    <row r="63" spans="1:33" ht="21" customHeight="1" outlineLevel="2">
      <c r="A63" s="42" t="s">
        <v>66</v>
      </c>
      <c r="B63" s="43"/>
      <c r="C63" s="44" t="s">
        <v>67</v>
      </c>
      <c r="D63" s="122">
        <f>D64+D89+D92</f>
        <v>0</v>
      </c>
      <c r="E63" s="858">
        <f>E64+E89+E92</f>
        <v>2133901917</v>
      </c>
      <c r="F63" s="122">
        <f t="shared" ref="F63:AG63" si="21">F64+F89+F92</f>
        <v>1148402</v>
      </c>
      <c r="G63" s="122">
        <f t="shared" si="21"/>
        <v>726066785</v>
      </c>
      <c r="H63" s="122">
        <f t="shared" si="21"/>
        <v>12965650</v>
      </c>
      <c r="I63" s="122">
        <f t="shared" si="21"/>
        <v>79739280</v>
      </c>
      <c r="J63" s="122">
        <f t="shared" si="21"/>
        <v>127352280</v>
      </c>
      <c r="K63" s="122">
        <f t="shared" si="21"/>
        <v>33412190</v>
      </c>
      <c r="L63" s="122">
        <f t="shared" si="21"/>
        <v>28845240</v>
      </c>
      <c r="M63" s="122">
        <f t="shared" si="21"/>
        <v>38613870</v>
      </c>
      <c r="N63" s="122">
        <f t="shared" si="21"/>
        <v>25527290</v>
      </c>
      <c r="O63" s="122">
        <f t="shared" si="21"/>
        <v>81197230</v>
      </c>
      <c r="P63" s="122">
        <f t="shared" si="21"/>
        <v>5059510</v>
      </c>
      <c r="Q63" s="122">
        <f t="shared" si="21"/>
        <v>201829850</v>
      </c>
      <c r="R63" s="122">
        <f t="shared" si="21"/>
        <v>22685430</v>
      </c>
      <c r="S63" s="122">
        <f t="shared" si="21"/>
        <v>29090360</v>
      </c>
      <c r="T63" s="122">
        <f t="shared" si="21"/>
        <v>57287120</v>
      </c>
      <c r="U63" s="122">
        <f t="shared" si="21"/>
        <v>22719740</v>
      </c>
      <c r="V63" s="122">
        <f t="shared" si="21"/>
        <v>13794090</v>
      </c>
      <c r="W63" s="122">
        <f t="shared" si="21"/>
        <v>88718850</v>
      </c>
      <c r="X63" s="122">
        <f t="shared" si="21"/>
        <v>23398880</v>
      </c>
      <c r="Y63" s="122">
        <f t="shared" si="21"/>
        <v>117222760</v>
      </c>
      <c r="Z63" s="122">
        <f t="shared" si="21"/>
        <v>22573610</v>
      </c>
      <c r="AA63" s="122">
        <f t="shared" si="21"/>
        <v>188096440</v>
      </c>
      <c r="AB63" s="122">
        <f t="shared" si="21"/>
        <v>34222540</v>
      </c>
      <c r="AC63" s="122">
        <f t="shared" si="21"/>
        <v>11541410</v>
      </c>
      <c r="AD63" s="122">
        <f t="shared" si="21"/>
        <v>17049080</v>
      </c>
      <c r="AE63" s="122">
        <f t="shared" si="21"/>
        <v>90845060</v>
      </c>
      <c r="AF63" s="122">
        <f t="shared" si="21"/>
        <v>13907260</v>
      </c>
      <c r="AG63" s="122">
        <f t="shared" si="21"/>
        <v>18991710</v>
      </c>
    </row>
    <row r="64" spans="1:33" ht="21" customHeight="1" outlineLevel="2">
      <c r="A64" s="45" t="s">
        <v>68</v>
      </c>
      <c r="B64" s="46"/>
      <c r="C64" s="46" t="s">
        <v>67</v>
      </c>
      <c r="D64" s="123">
        <f>D65+D72+D75-D77-D83</f>
        <v>0</v>
      </c>
      <c r="E64" s="859">
        <f>E65+E72+E75-E77-E83</f>
        <v>1810828208</v>
      </c>
      <c r="F64" s="123">
        <f t="shared" ref="F64:AG64" si="22">F65+F72+F75-F77-F83</f>
        <v>0</v>
      </c>
      <c r="G64" s="123">
        <f t="shared" si="22"/>
        <v>631230168</v>
      </c>
      <c r="H64" s="123">
        <f t="shared" si="22"/>
        <v>11284090</v>
      </c>
      <c r="I64" s="123">
        <f t="shared" si="22"/>
        <v>57936640</v>
      </c>
      <c r="J64" s="123">
        <f t="shared" si="22"/>
        <v>100654250</v>
      </c>
      <c r="K64" s="123">
        <f t="shared" si="22"/>
        <v>30268300</v>
      </c>
      <c r="L64" s="123">
        <f t="shared" si="22"/>
        <v>25578100</v>
      </c>
      <c r="M64" s="123">
        <f t="shared" si="22"/>
        <v>34590980</v>
      </c>
      <c r="N64" s="123">
        <f t="shared" si="22"/>
        <v>22269780</v>
      </c>
      <c r="O64" s="123">
        <f t="shared" si="22"/>
        <v>70320540</v>
      </c>
      <c r="P64" s="123">
        <f t="shared" si="22"/>
        <v>4227390</v>
      </c>
      <c r="Q64" s="123">
        <f t="shared" si="22"/>
        <v>172797550</v>
      </c>
      <c r="R64" s="123">
        <f t="shared" si="22"/>
        <v>19286630</v>
      </c>
      <c r="S64" s="123">
        <f t="shared" si="22"/>
        <v>24418430</v>
      </c>
      <c r="T64" s="123">
        <f t="shared" si="22"/>
        <v>49458000</v>
      </c>
      <c r="U64" s="123">
        <f t="shared" si="22"/>
        <v>19568740</v>
      </c>
      <c r="V64" s="123">
        <f t="shared" si="22"/>
        <v>11919670</v>
      </c>
      <c r="W64" s="123">
        <f t="shared" si="22"/>
        <v>70356790</v>
      </c>
      <c r="X64" s="123">
        <f t="shared" si="22"/>
        <v>20210780</v>
      </c>
      <c r="Y64" s="123">
        <f t="shared" si="22"/>
        <v>98318480</v>
      </c>
      <c r="Z64" s="123">
        <f t="shared" si="22"/>
        <v>19250430</v>
      </c>
      <c r="AA64" s="123">
        <f t="shared" si="22"/>
        <v>160243560</v>
      </c>
      <c r="AB64" s="123">
        <f t="shared" si="22"/>
        <v>28269840</v>
      </c>
      <c r="AC64" s="123">
        <f t="shared" si="22"/>
        <v>10085330</v>
      </c>
      <c r="AD64" s="123">
        <f t="shared" si="22"/>
        <v>14831080</v>
      </c>
      <c r="AE64" s="123">
        <f t="shared" si="22"/>
        <v>74911090</v>
      </c>
      <c r="AF64" s="123">
        <f t="shared" si="22"/>
        <v>11829550</v>
      </c>
      <c r="AG64" s="123">
        <f t="shared" si="22"/>
        <v>16712020</v>
      </c>
    </row>
    <row r="65" spans="1:33" ht="21" customHeight="1" outlineLevel="2">
      <c r="A65" s="47">
        <v>4111</v>
      </c>
      <c r="B65" s="48" t="s">
        <v>69</v>
      </c>
      <c r="C65" s="49" t="s">
        <v>67</v>
      </c>
      <c r="D65" s="124">
        <f>SUM(D66:D71)</f>
        <v>0</v>
      </c>
      <c r="E65" s="860">
        <f t="shared" ref="E65:AG65" si="23">SUM(E66:E71)</f>
        <v>1809048758</v>
      </c>
      <c r="F65" s="124">
        <f t="shared" si="23"/>
        <v>0</v>
      </c>
      <c r="G65" s="124">
        <f t="shared" si="23"/>
        <v>631132968</v>
      </c>
      <c r="H65" s="124">
        <f t="shared" si="23"/>
        <v>11276070</v>
      </c>
      <c r="I65" s="124">
        <f t="shared" si="23"/>
        <v>57786730</v>
      </c>
      <c r="J65" s="124">
        <f t="shared" si="23"/>
        <v>100641030</v>
      </c>
      <c r="K65" s="124">
        <f t="shared" si="23"/>
        <v>30121760</v>
      </c>
      <c r="L65" s="124">
        <f t="shared" si="23"/>
        <v>25505130</v>
      </c>
      <c r="M65" s="124">
        <f t="shared" si="23"/>
        <v>34570820</v>
      </c>
      <c r="N65" s="124">
        <f t="shared" si="23"/>
        <v>22229530</v>
      </c>
      <c r="O65" s="124">
        <f t="shared" si="23"/>
        <v>70319330</v>
      </c>
      <c r="P65" s="124">
        <f t="shared" si="23"/>
        <v>4225930</v>
      </c>
      <c r="Q65" s="124">
        <f t="shared" si="23"/>
        <v>172815150</v>
      </c>
      <c r="R65" s="124">
        <f t="shared" si="23"/>
        <v>19274270</v>
      </c>
      <c r="S65" s="124">
        <f t="shared" si="23"/>
        <v>24317620</v>
      </c>
      <c r="T65" s="124">
        <f t="shared" si="23"/>
        <v>49437660</v>
      </c>
      <c r="U65" s="124">
        <f t="shared" si="23"/>
        <v>19471320</v>
      </c>
      <c r="V65" s="124">
        <f t="shared" si="23"/>
        <v>11902490</v>
      </c>
      <c r="W65" s="124">
        <f t="shared" si="23"/>
        <v>69738350</v>
      </c>
      <c r="X65" s="124">
        <f t="shared" si="23"/>
        <v>20161550</v>
      </c>
      <c r="Y65" s="124">
        <f t="shared" si="23"/>
        <v>98304500</v>
      </c>
      <c r="Z65" s="124">
        <f t="shared" si="23"/>
        <v>19104020</v>
      </c>
      <c r="AA65" s="124">
        <f t="shared" si="23"/>
        <v>160153350</v>
      </c>
      <c r="AB65" s="124">
        <f t="shared" si="23"/>
        <v>28234070</v>
      </c>
      <c r="AC65" s="124">
        <f t="shared" si="23"/>
        <v>10071010</v>
      </c>
      <c r="AD65" s="124">
        <f t="shared" si="23"/>
        <v>14820980</v>
      </c>
      <c r="AE65" s="124">
        <f t="shared" si="23"/>
        <v>74911510</v>
      </c>
      <c r="AF65" s="124">
        <f t="shared" si="23"/>
        <v>11829880</v>
      </c>
      <c r="AG65" s="124">
        <f t="shared" si="23"/>
        <v>16691730</v>
      </c>
    </row>
    <row r="66" spans="1:33" ht="21" customHeight="1" outlineLevel="2">
      <c r="A66" s="50">
        <v>4111001</v>
      </c>
      <c r="B66" s="51" t="s">
        <v>70</v>
      </c>
      <c r="C66" s="52" t="s">
        <v>67</v>
      </c>
      <c r="D66" s="125"/>
      <c r="E66" s="861">
        <f t="shared" ref="E66:E107" si="24">SUM(F66:AG66)</f>
        <v>876889258</v>
      </c>
      <c r="F66" s="125"/>
      <c r="G66" s="125">
        <v>301451458</v>
      </c>
      <c r="H66" s="125">
        <v>6135990</v>
      </c>
      <c r="I66" s="125">
        <v>41282080</v>
      </c>
      <c r="J66" s="125">
        <v>50002460</v>
      </c>
      <c r="K66" s="125">
        <v>8566160</v>
      </c>
      <c r="L66" s="125">
        <v>8185920</v>
      </c>
      <c r="M66" s="125">
        <v>15027810</v>
      </c>
      <c r="N66" s="125">
        <v>12868280</v>
      </c>
      <c r="O66" s="125">
        <v>35800830</v>
      </c>
      <c r="P66" s="125">
        <v>2074020</v>
      </c>
      <c r="Q66" s="125">
        <v>84945980</v>
      </c>
      <c r="R66" s="125">
        <v>12561390</v>
      </c>
      <c r="S66" s="125">
        <v>13774450</v>
      </c>
      <c r="T66" s="125">
        <v>22252040</v>
      </c>
      <c r="U66" s="125">
        <v>10924860</v>
      </c>
      <c r="V66" s="125">
        <v>6224140</v>
      </c>
      <c r="W66" s="125">
        <v>28673250</v>
      </c>
      <c r="X66" s="125">
        <v>7723080</v>
      </c>
      <c r="Y66" s="125">
        <v>50476200</v>
      </c>
      <c r="Z66" s="125">
        <v>8960750</v>
      </c>
      <c r="AA66" s="125">
        <v>67211620</v>
      </c>
      <c r="AB66" s="125">
        <v>18754730</v>
      </c>
      <c r="AC66" s="125">
        <v>4093460</v>
      </c>
      <c r="AD66" s="125">
        <v>7377410</v>
      </c>
      <c r="AE66" s="125">
        <v>37412030</v>
      </c>
      <c r="AF66" s="125">
        <v>5460830</v>
      </c>
      <c r="AG66" s="125">
        <v>8668030</v>
      </c>
    </row>
    <row r="67" spans="1:33" ht="21" customHeight="1" outlineLevel="2">
      <c r="A67" s="50">
        <v>4111002</v>
      </c>
      <c r="B67" s="51" t="s">
        <v>71</v>
      </c>
      <c r="C67" s="52" t="s">
        <v>67</v>
      </c>
      <c r="D67" s="125"/>
      <c r="E67" s="861">
        <f t="shared" si="24"/>
        <v>400971540</v>
      </c>
      <c r="F67" s="125"/>
      <c r="G67" s="125">
        <v>143808340</v>
      </c>
      <c r="H67" s="125">
        <v>2256660</v>
      </c>
      <c r="I67" s="125">
        <v>10278320</v>
      </c>
      <c r="J67" s="125">
        <v>12520520</v>
      </c>
      <c r="K67" s="125">
        <v>6762960</v>
      </c>
      <c r="L67" s="125">
        <v>8036380</v>
      </c>
      <c r="M67" s="125">
        <v>5972060</v>
      </c>
      <c r="N67" s="125">
        <v>3781940</v>
      </c>
      <c r="O67" s="125">
        <v>19556330</v>
      </c>
      <c r="P67" s="125">
        <v>937490</v>
      </c>
      <c r="Q67" s="125">
        <v>38184740</v>
      </c>
      <c r="R67" s="125">
        <v>2382320</v>
      </c>
      <c r="S67" s="125">
        <v>4355440</v>
      </c>
      <c r="T67" s="125">
        <v>12968820</v>
      </c>
      <c r="U67" s="125">
        <v>3426870</v>
      </c>
      <c r="V67" s="125">
        <v>2009710</v>
      </c>
      <c r="W67" s="125">
        <v>17518750</v>
      </c>
      <c r="X67" s="125">
        <v>4602740</v>
      </c>
      <c r="Y67" s="125">
        <v>15605590</v>
      </c>
      <c r="Z67" s="125">
        <v>5442770</v>
      </c>
      <c r="AA67" s="125">
        <v>43674960</v>
      </c>
      <c r="AB67" s="125">
        <v>4407330</v>
      </c>
      <c r="AC67" s="125">
        <v>2618280</v>
      </c>
      <c r="AD67" s="125">
        <v>3739460</v>
      </c>
      <c r="AE67" s="125">
        <v>18083170</v>
      </c>
      <c r="AF67" s="125">
        <v>3233880</v>
      </c>
      <c r="AG67" s="125">
        <v>4805710</v>
      </c>
    </row>
    <row r="68" spans="1:33" ht="21" customHeight="1" outlineLevel="2">
      <c r="A68" s="50">
        <v>4111003</v>
      </c>
      <c r="B68" s="51" t="s">
        <v>72</v>
      </c>
      <c r="C68" s="52" t="s">
        <v>67</v>
      </c>
      <c r="D68" s="125"/>
      <c r="E68" s="861">
        <f t="shared" si="24"/>
        <v>302038270</v>
      </c>
      <c r="F68" s="125"/>
      <c r="G68" s="125">
        <v>141087580</v>
      </c>
      <c r="H68" s="125">
        <v>1599660</v>
      </c>
      <c r="I68" s="125">
        <v>5536470</v>
      </c>
      <c r="J68" s="125">
        <v>13647720</v>
      </c>
      <c r="K68" s="125">
        <v>2855520</v>
      </c>
      <c r="L68" s="125">
        <v>3835420</v>
      </c>
      <c r="M68" s="125">
        <v>5841350</v>
      </c>
      <c r="N68" s="125">
        <v>2390010</v>
      </c>
      <c r="O68" s="125">
        <v>7936370</v>
      </c>
      <c r="P68" s="125">
        <v>691030</v>
      </c>
      <c r="Q68" s="125">
        <v>16803470</v>
      </c>
      <c r="R68" s="125">
        <v>1701360</v>
      </c>
      <c r="S68" s="125">
        <v>3281960</v>
      </c>
      <c r="T68" s="125">
        <v>7996070</v>
      </c>
      <c r="U68" s="125">
        <v>2017280</v>
      </c>
      <c r="V68" s="125">
        <v>1647490</v>
      </c>
      <c r="W68" s="125">
        <v>13854800</v>
      </c>
      <c r="X68" s="125">
        <v>3483340</v>
      </c>
      <c r="Y68" s="125">
        <v>15504060</v>
      </c>
      <c r="Z68" s="125">
        <v>2044400</v>
      </c>
      <c r="AA68" s="125">
        <v>26086410</v>
      </c>
      <c r="AB68" s="125">
        <v>2981400</v>
      </c>
      <c r="AC68" s="125">
        <v>1226350</v>
      </c>
      <c r="AD68" s="125">
        <v>2486210</v>
      </c>
      <c r="AE68" s="125">
        <v>11113920</v>
      </c>
      <c r="AF68" s="125">
        <v>2110040</v>
      </c>
      <c r="AG68" s="125">
        <v>2278580</v>
      </c>
    </row>
    <row r="69" spans="1:33" ht="21" customHeight="1" outlineLevel="2">
      <c r="A69" s="50">
        <v>4111004</v>
      </c>
      <c r="B69" s="51" t="s">
        <v>73</v>
      </c>
      <c r="C69" s="52" t="s">
        <v>67</v>
      </c>
      <c r="D69" s="125"/>
      <c r="E69" s="861">
        <f t="shared" si="24"/>
        <v>211863670</v>
      </c>
      <c r="F69" s="125"/>
      <c r="G69" s="125">
        <v>37438510</v>
      </c>
      <c r="H69" s="125">
        <v>1167890</v>
      </c>
      <c r="I69" s="125">
        <v>560190</v>
      </c>
      <c r="J69" s="125">
        <v>23712010</v>
      </c>
      <c r="K69" s="125">
        <v>11703040</v>
      </c>
      <c r="L69" s="125">
        <v>5270400</v>
      </c>
      <c r="M69" s="125">
        <v>7530350</v>
      </c>
      <c r="N69" s="125">
        <v>3091570</v>
      </c>
      <c r="O69" s="125">
        <v>5997500</v>
      </c>
      <c r="P69" s="125">
        <v>468580</v>
      </c>
      <c r="Q69" s="125">
        <v>31367560</v>
      </c>
      <c r="R69" s="125">
        <v>2548070</v>
      </c>
      <c r="S69" s="125">
        <v>2759510</v>
      </c>
      <c r="T69" s="125">
        <v>5914800</v>
      </c>
      <c r="U69" s="125">
        <v>2104840</v>
      </c>
      <c r="V69" s="125">
        <v>1634840</v>
      </c>
      <c r="W69" s="125">
        <v>9298510</v>
      </c>
      <c r="X69" s="125">
        <v>4186740</v>
      </c>
      <c r="Y69" s="125">
        <v>16329690</v>
      </c>
      <c r="Z69" s="125">
        <v>2552330</v>
      </c>
      <c r="AA69" s="125">
        <v>21417330</v>
      </c>
      <c r="AB69" s="125">
        <v>1905720</v>
      </c>
      <c r="AC69" s="125">
        <v>2018830</v>
      </c>
      <c r="AD69" s="125">
        <v>1130480</v>
      </c>
      <c r="AE69" s="125">
        <v>8008790</v>
      </c>
      <c r="AF69" s="125">
        <v>944540</v>
      </c>
      <c r="AG69" s="125">
        <v>801050</v>
      </c>
    </row>
    <row r="70" spans="1:33" ht="21" customHeight="1" outlineLevel="2">
      <c r="A70" s="862">
        <v>4111005</v>
      </c>
      <c r="B70" s="51" t="s">
        <v>74</v>
      </c>
      <c r="C70" s="262" t="s">
        <v>67</v>
      </c>
      <c r="D70" s="125"/>
      <c r="E70" s="861">
        <f t="shared" si="24"/>
        <v>17286020</v>
      </c>
      <c r="F70" s="125"/>
      <c r="G70" s="125">
        <v>7347080</v>
      </c>
      <c r="H70" s="125">
        <v>115870</v>
      </c>
      <c r="I70" s="125">
        <v>129670</v>
      </c>
      <c r="J70" s="125">
        <v>758320</v>
      </c>
      <c r="K70" s="125">
        <v>234080</v>
      </c>
      <c r="L70" s="125">
        <v>177010</v>
      </c>
      <c r="M70" s="125">
        <v>199250</v>
      </c>
      <c r="N70" s="125">
        <v>97730</v>
      </c>
      <c r="O70" s="125">
        <v>1028300</v>
      </c>
      <c r="P70" s="125">
        <v>54810</v>
      </c>
      <c r="Q70" s="125">
        <v>1513400</v>
      </c>
      <c r="R70" s="125">
        <v>81130</v>
      </c>
      <c r="S70" s="125">
        <v>146260</v>
      </c>
      <c r="T70" s="125">
        <v>305930</v>
      </c>
      <c r="U70" s="125">
        <v>997470</v>
      </c>
      <c r="V70" s="125">
        <v>386310</v>
      </c>
      <c r="W70" s="125">
        <v>393040</v>
      </c>
      <c r="X70" s="125">
        <v>165650</v>
      </c>
      <c r="Y70" s="125">
        <v>388960</v>
      </c>
      <c r="Z70" s="125">
        <v>103770</v>
      </c>
      <c r="AA70" s="125">
        <v>1763030</v>
      </c>
      <c r="AB70" s="125">
        <v>184890</v>
      </c>
      <c r="AC70" s="125">
        <v>114090</v>
      </c>
      <c r="AD70" s="125">
        <v>87420</v>
      </c>
      <c r="AE70" s="125">
        <v>293600</v>
      </c>
      <c r="AF70" s="125">
        <v>80590</v>
      </c>
      <c r="AG70" s="125">
        <v>138360</v>
      </c>
    </row>
    <row r="71" spans="1:33" ht="21" customHeight="1" outlineLevel="2">
      <c r="A71" s="863">
        <v>4231003</v>
      </c>
      <c r="B71" s="241" t="s">
        <v>418</v>
      </c>
      <c r="C71" s="262" t="s">
        <v>67</v>
      </c>
      <c r="D71" s="125"/>
      <c r="E71" s="861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</row>
    <row r="72" spans="1:33" ht="21" customHeight="1" outlineLevel="2">
      <c r="A72" s="864">
        <v>4112</v>
      </c>
      <c r="B72" s="865" t="s">
        <v>75</v>
      </c>
      <c r="C72" s="866" t="s">
        <v>67</v>
      </c>
      <c r="D72" s="867">
        <f t="shared" ref="D72:AG72" si="25">SUM(D73:D74)</f>
        <v>0</v>
      </c>
      <c r="E72" s="868">
        <f t="shared" si="25"/>
        <v>2556340</v>
      </c>
      <c r="F72" s="867">
        <f t="shared" si="25"/>
        <v>0</v>
      </c>
      <c r="G72" s="867">
        <f t="shared" si="25"/>
        <v>278360</v>
      </c>
      <c r="H72" s="867">
        <f t="shared" si="25"/>
        <v>15550</v>
      </c>
      <c r="I72" s="867">
        <f t="shared" si="25"/>
        <v>176780</v>
      </c>
      <c r="J72" s="867">
        <f t="shared" si="25"/>
        <v>69490</v>
      </c>
      <c r="K72" s="867">
        <f t="shared" si="25"/>
        <v>150290</v>
      </c>
      <c r="L72" s="867">
        <f t="shared" si="25"/>
        <v>73470</v>
      </c>
      <c r="M72" s="867">
        <f t="shared" si="25"/>
        <v>21760</v>
      </c>
      <c r="N72" s="867">
        <f t="shared" si="25"/>
        <v>40400</v>
      </c>
      <c r="O72" s="867">
        <f t="shared" si="25"/>
        <v>34060</v>
      </c>
      <c r="P72" s="867">
        <f t="shared" si="25"/>
        <v>2610</v>
      </c>
      <c r="Q72" s="867">
        <f t="shared" si="25"/>
        <v>186520</v>
      </c>
      <c r="R72" s="867">
        <f t="shared" si="25"/>
        <v>40560</v>
      </c>
      <c r="S72" s="867">
        <f t="shared" si="25"/>
        <v>120640</v>
      </c>
      <c r="T72" s="867">
        <f t="shared" si="25"/>
        <v>39560</v>
      </c>
      <c r="U72" s="867">
        <f t="shared" si="25"/>
        <v>108600</v>
      </c>
      <c r="V72" s="867">
        <f t="shared" si="25"/>
        <v>23060</v>
      </c>
      <c r="W72" s="867">
        <f t="shared" si="25"/>
        <v>663120</v>
      </c>
      <c r="X72" s="867">
        <f t="shared" si="25"/>
        <v>65330</v>
      </c>
      <c r="Y72" s="867">
        <f t="shared" si="25"/>
        <v>46610</v>
      </c>
      <c r="Z72" s="867">
        <f t="shared" si="25"/>
        <v>153710</v>
      </c>
      <c r="AA72" s="867">
        <f t="shared" si="25"/>
        <v>154640</v>
      </c>
      <c r="AB72" s="867">
        <f t="shared" si="25"/>
        <v>37080</v>
      </c>
      <c r="AC72" s="867">
        <f t="shared" si="25"/>
        <v>17580</v>
      </c>
      <c r="AD72" s="867">
        <f t="shared" si="25"/>
        <v>20500</v>
      </c>
      <c r="AE72" s="867">
        <f t="shared" si="25"/>
        <v>12140</v>
      </c>
      <c r="AF72" s="867">
        <f t="shared" si="25"/>
        <v>810</v>
      </c>
      <c r="AG72" s="867">
        <f t="shared" si="25"/>
        <v>3110</v>
      </c>
    </row>
    <row r="73" spans="1:33" ht="21" customHeight="1" outlineLevel="2">
      <c r="A73" s="50">
        <v>4112001</v>
      </c>
      <c r="B73" s="51" t="s">
        <v>76</v>
      </c>
      <c r="C73" s="52" t="s">
        <v>67</v>
      </c>
      <c r="D73" s="125"/>
      <c r="E73" s="861">
        <f t="shared" si="24"/>
        <v>2084450</v>
      </c>
      <c r="F73" s="125"/>
      <c r="G73" s="125">
        <v>173820</v>
      </c>
      <c r="H73" s="125">
        <v>14200</v>
      </c>
      <c r="I73" s="125">
        <v>148660</v>
      </c>
      <c r="J73" s="125">
        <v>40980</v>
      </c>
      <c r="K73" s="125">
        <v>148120</v>
      </c>
      <c r="L73" s="125">
        <v>21390</v>
      </c>
      <c r="M73" s="125">
        <v>19770</v>
      </c>
      <c r="N73" s="125">
        <v>39730</v>
      </c>
      <c r="O73" s="125">
        <v>26420</v>
      </c>
      <c r="P73" s="125">
        <v>1440</v>
      </c>
      <c r="Q73" s="125">
        <v>161240</v>
      </c>
      <c r="R73" s="125">
        <v>39190</v>
      </c>
      <c r="S73" s="125">
        <v>119000</v>
      </c>
      <c r="T73" s="125">
        <v>17260</v>
      </c>
      <c r="U73" s="125">
        <v>107130</v>
      </c>
      <c r="V73" s="125">
        <v>22650</v>
      </c>
      <c r="W73" s="125">
        <v>637230</v>
      </c>
      <c r="X73" s="125">
        <v>62380</v>
      </c>
      <c r="Y73" s="125">
        <v>19770</v>
      </c>
      <c r="Z73" s="125">
        <v>126910</v>
      </c>
      <c r="AA73" s="125">
        <v>90240</v>
      </c>
      <c r="AB73" s="125">
        <v>28580</v>
      </c>
      <c r="AC73" s="125">
        <v>9350</v>
      </c>
      <c r="AD73" s="125">
        <v>4490</v>
      </c>
      <c r="AE73" s="125">
        <v>2880</v>
      </c>
      <c r="AF73" s="125">
        <v>0</v>
      </c>
      <c r="AG73" s="125">
        <v>1620</v>
      </c>
    </row>
    <row r="74" spans="1:33" ht="21" customHeight="1" outlineLevel="2">
      <c r="A74" s="869">
        <v>4112002</v>
      </c>
      <c r="B74" s="51" t="s">
        <v>77</v>
      </c>
      <c r="C74" s="246" t="s">
        <v>67</v>
      </c>
      <c r="D74" s="125"/>
      <c r="E74" s="861">
        <f t="shared" si="24"/>
        <v>471890</v>
      </c>
      <c r="F74" s="125"/>
      <c r="G74" s="125">
        <v>104540</v>
      </c>
      <c r="H74" s="125">
        <v>1350</v>
      </c>
      <c r="I74" s="125">
        <v>28120</v>
      </c>
      <c r="J74" s="125">
        <v>28510</v>
      </c>
      <c r="K74" s="125">
        <v>2170</v>
      </c>
      <c r="L74" s="125">
        <v>52080</v>
      </c>
      <c r="M74" s="125">
        <v>1990</v>
      </c>
      <c r="N74" s="125">
        <v>670</v>
      </c>
      <c r="O74" s="125">
        <v>7640</v>
      </c>
      <c r="P74" s="125">
        <v>1170</v>
      </c>
      <c r="Q74" s="125">
        <v>25280</v>
      </c>
      <c r="R74" s="125">
        <v>1370</v>
      </c>
      <c r="S74" s="125">
        <v>1640</v>
      </c>
      <c r="T74" s="125">
        <v>22300</v>
      </c>
      <c r="U74" s="125">
        <v>1470</v>
      </c>
      <c r="V74" s="125">
        <v>410</v>
      </c>
      <c r="W74" s="125">
        <v>25890</v>
      </c>
      <c r="X74" s="125">
        <v>2950</v>
      </c>
      <c r="Y74" s="125">
        <v>26840</v>
      </c>
      <c r="Z74" s="125">
        <v>26800</v>
      </c>
      <c r="AA74" s="125">
        <v>64400</v>
      </c>
      <c r="AB74" s="125">
        <v>8500</v>
      </c>
      <c r="AC74" s="125">
        <v>8230</v>
      </c>
      <c r="AD74" s="125">
        <v>16010</v>
      </c>
      <c r="AE74" s="125">
        <v>9260</v>
      </c>
      <c r="AF74" s="125">
        <v>810</v>
      </c>
      <c r="AG74" s="125">
        <v>1490</v>
      </c>
    </row>
    <row r="75" spans="1:33" ht="21" customHeight="1" outlineLevel="2">
      <c r="A75" s="864">
        <v>4113</v>
      </c>
      <c r="B75" s="865" t="s">
        <v>78</v>
      </c>
      <c r="C75" s="866" t="s">
        <v>67</v>
      </c>
      <c r="D75" s="867">
        <f t="shared" ref="D75:AG75" si="26">+D76</f>
        <v>0</v>
      </c>
      <c r="E75" s="868">
        <f t="shared" si="26"/>
        <v>26240</v>
      </c>
      <c r="F75" s="867">
        <f t="shared" si="26"/>
        <v>0</v>
      </c>
      <c r="G75" s="867">
        <f t="shared" si="26"/>
        <v>0</v>
      </c>
      <c r="H75" s="867">
        <f t="shared" si="26"/>
        <v>0</v>
      </c>
      <c r="I75" s="867">
        <f t="shared" si="26"/>
        <v>0</v>
      </c>
      <c r="J75" s="867">
        <f t="shared" si="26"/>
        <v>0</v>
      </c>
      <c r="K75" s="867">
        <f t="shared" si="26"/>
        <v>0</v>
      </c>
      <c r="L75" s="867">
        <f t="shared" si="26"/>
        <v>0</v>
      </c>
      <c r="M75" s="867">
        <f t="shared" si="26"/>
        <v>0</v>
      </c>
      <c r="N75" s="867">
        <f t="shared" si="26"/>
        <v>0</v>
      </c>
      <c r="O75" s="867">
        <f t="shared" si="26"/>
        <v>0</v>
      </c>
      <c r="P75" s="867">
        <f t="shared" si="26"/>
        <v>0</v>
      </c>
      <c r="Q75" s="867">
        <f t="shared" si="26"/>
        <v>0</v>
      </c>
      <c r="R75" s="867">
        <f t="shared" si="26"/>
        <v>0</v>
      </c>
      <c r="S75" s="867">
        <f t="shared" si="26"/>
        <v>0</v>
      </c>
      <c r="T75" s="867">
        <f t="shared" si="26"/>
        <v>0</v>
      </c>
      <c r="U75" s="867">
        <f t="shared" si="26"/>
        <v>0</v>
      </c>
      <c r="V75" s="867">
        <f t="shared" si="26"/>
        <v>0</v>
      </c>
      <c r="W75" s="867">
        <f t="shared" si="26"/>
        <v>0</v>
      </c>
      <c r="X75" s="867">
        <f t="shared" si="26"/>
        <v>0</v>
      </c>
      <c r="Y75" s="867">
        <f t="shared" si="26"/>
        <v>0</v>
      </c>
      <c r="Z75" s="867">
        <f t="shared" si="26"/>
        <v>0</v>
      </c>
      <c r="AA75" s="867">
        <f t="shared" si="26"/>
        <v>0</v>
      </c>
      <c r="AB75" s="867">
        <f t="shared" si="26"/>
        <v>0</v>
      </c>
      <c r="AC75" s="867">
        <f t="shared" si="26"/>
        <v>0</v>
      </c>
      <c r="AD75" s="867">
        <f t="shared" si="26"/>
        <v>0</v>
      </c>
      <c r="AE75" s="867">
        <f t="shared" si="26"/>
        <v>0</v>
      </c>
      <c r="AF75" s="867">
        <f t="shared" si="26"/>
        <v>0</v>
      </c>
      <c r="AG75" s="867">
        <f t="shared" si="26"/>
        <v>26240</v>
      </c>
    </row>
    <row r="76" spans="1:33" ht="21" customHeight="1" outlineLevel="2">
      <c r="A76" s="53">
        <v>4113001</v>
      </c>
      <c r="B76" s="51" t="s">
        <v>79</v>
      </c>
      <c r="C76" s="54" t="s">
        <v>67</v>
      </c>
      <c r="D76" s="125"/>
      <c r="E76" s="861">
        <f t="shared" si="24"/>
        <v>26240</v>
      </c>
      <c r="F76" s="125"/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25">
        <v>0</v>
      </c>
      <c r="AG76" s="125">
        <v>26240</v>
      </c>
    </row>
    <row r="77" spans="1:33" ht="21" customHeight="1" outlineLevel="2">
      <c r="A77" s="870">
        <v>4114</v>
      </c>
      <c r="B77" s="871" t="s">
        <v>80</v>
      </c>
      <c r="C77" s="872" t="s">
        <v>67</v>
      </c>
      <c r="D77" s="873">
        <f t="shared" ref="D77:AG77" si="27">SUM(D78:D82)</f>
        <v>0</v>
      </c>
      <c r="E77" s="874">
        <f t="shared" si="27"/>
        <v>803130</v>
      </c>
      <c r="F77" s="873">
        <f t="shared" si="27"/>
        <v>0</v>
      </c>
      <c r="G77" s="873">
        <f t="shared" si="27"/>
        <v>181160</v>
      </c>
      <c r="H77" s="873">
        <f t="shared" si="27"/>
        <v>7530</v>
      </c>
      <c r="I77" s="873">
        <f t="shared" si="27"/>
        <v>26870</v>
      </c>
      <c r="J77" s="873">
        <f t="shared" si="27"/>
        <v>56270</v>
      </c>
      <c r="K77" s="873">
        <f t="shared" si="27"/>
        <v>3750</v>
      </c>
      <c r="L77" s="873">
        <f t="shared" si="27"/>
        <v>500</v>
      </c>
      <c r="M77" s="873">
        <f t="shared" si="27"/>
        <v>1600</v>
      </c>
      <c r="N77" s="873">
        <f t="shared" si="27"/>
        <v>150</v>
      </c>
      <c r="O77" s="873">
        <f t="shared" si="27"/>
        <v>32850</v>
      </c>
      <c r="P77" s="873">
        <f t="shared" si="27"/>
        <v>1150</v>
      </c>
      <c r="Q77" s="873">
        <f t="shared" si="27"/>
        <v>204120</v>
      </c>
      <c r="R77" s="873">
        <f t="shared" si="27"/>
        <v>28200</v>
      </c>
      <c r="S77" s="873">
        <f t="shared" si="27"/>
        <v>19830</v>
      </c>
      <c r="T77" s="873">
        <f t="shared" si="27"/>
        <v>19220</v>
      </c>
      <c r="U77" s="873">
        <f t="shared" si="27"/>
        <v>11180</v>
      </c>
      <c r="V77" s="873">
        <f t="shared" si="27"/>
        <v>5880</v>
      </c>
      <c r="W77" s="873">
        <f t="shared" si="27"/>
        <v>44680</v>
      </c>
      <c r="X77" s="873">
        <f t="shared" si="27"/>
        <v>16100</v>
      </c>
      <c r="Y77" s="873">
        <f t="shared" si="27"/>
        <v>32630</v>
      </c>
      <c r="Z77" s="873">
        <f t="shared" si="27"/>
        <v>7300</v>
      </c>
      <c r="AA77" s="873">
        <f t="shared" si="27"/>
        <v>64430</v>
      </c>
      <c r="AB77" s="873">
        <f t="shared" si="27"/>
        <v>1310</v>
      </c>
      <c r="AC77" s="873">
        <f t="shared" si="27"/>
        <v>3260</v>
      </c>
      <c r="AD77" s="873">
        <f t="shared" si="27"/>
        <v>10400</v>
      </c>
      <c r="AE77" s="873">
        <f t="shared" si="27"/>
        <v>12560</v>
      </c>
      <c r="AF77" s="873">
        <f t="shared" si="27"/>
        <v>1140</v>
      </c>
      <c r="AG77" s="873">
        <f t="shared" si="27"/>
        <v>9060</v>
      </c>
    </row>
    <row r="78" spans="1:33" ht="21" customHeight="1" outlineLevel="2">
      <c r="A78" s="869">
        <v>4114001</v>
      </c>
      <c r="B78" s="51" t="s">
        <v>81</v>
      </c>
      <c r="C78" s="246" t="s">
        <v>67</v>
      </c>
      <c r="D78" s="125"/>
      <c r="E78" s="861">
        <f t="shared" si="24"/>
        <v>801100</v>
      </c>
      <c r="F78" s="125"/>
      <c r="G78" s="125">
        <v>182810</v>
      </c>
      <c r="H78" s="125">
        <v>7530</v>
      </c>
      <c r="I78" s="125">
        <v>26870</v>
      </c>
      <c r="J78" s="125">
        <v>56350</v>
      </c>
      <c r="K78" s="125">
        <v>3750</v>
      </c>
      <c r="L78" s="125">
        <v>500</v>
      </c>
      <c r="M78" s="125">
        <v>2760</v>
      </c>
      <c r="N78" s="125">
        <v>150</v>
      </c>
      <c r="O78" s="125">
        <v>30940</v>
      </c>
      <c r="P78" s="125">
        <v>1150</v>
      </c>
      <c r="Q78" s="125">
        <v>204170</v>
      </c>
      <c r="R78" s="125">
        <v>28200</v>
      </c>
      <c r="S78" s="125">
        <v>19830</v>
      </c>
      <c r="T78" s="125">
        <v>19220</v>
      </c>
      <c r="U78" s="125">
        <v>11180</v>
      </c>
      <c r="V78" s="125">
        <v>5880</v>
      </c>
      <c r="W78" s="125">
        <v>42130</v>
      </c>
      <c r="X78" s="125">
        <v>16100</v>
      </c>
      <c r="Y78" s="125">
        <v>32630</v>
      </c>
      <c r="Z78" s="125">
        <v>7320</v>
      </c>
      <c r="AA78" s="125">
        <v>63900</v>
      </c>
      <c r="AB78" s="125">
        <v>1310</v>
      </c>
      <c r="AC78" s="125">
        <v>3260</v>
      </c>
      <c r="AD78" s="125">
        <v>10400</v>
      </c>
      <c r="AE78" s="125">
        <v>12560</v>
      </c>
      <c r="AF78" s="125">
        <v>1140</v>
      </c>
      <c r="AG78" s="125">
        <v>9060</v>
      </c>
    </row>
    <row r="79" spans="1:33" ht="21" customHeight="1" outlineLevel="2">
      <c r="A79" s="869">
        <v>4114002</v>
      </c>
      <c r="B79" s="51" t="s">
        <v>82</v>
      </c>
      <c r="C79" s="246" t="s">
        <v>67</v>
      </c>
      <c r="D79" s="125"/>
      <c r="E79" s="861">
        <f t="shared" si="24"/>
        <v>-3740</v>
      </c>
      <c r="F79" s="125"/>
      <c r="G79" s="125">
        <v>-1650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-1160</v>
      </c>
      <c r="N79" s="125">
        <v>0</v>
      </c>
      <c r="O79" s="125">
        <v>0</v>
      </c>
      <c r="P79" s="125">
        <v>0</v>
      </c>
      <c r="Q79" s="125">
        <v>10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-20</v>
      </c>
      <c r="AA79" s="125">
        <v>-920</v>
      </c>
      <c r="AB79" s="125">
        <v>0</v>
      </c>
      <c r="AC79" s="125">
        <v>0</v>
      </c>
      <c r="AD79" s="125">
        <v>0</v>
      </c>
      <c r="AE79" s="125">
        <v>0</v>
      </c>
      <c r="AF79" s="125">
        <v>0</v>
      </c>
      <c r="AG79" s="125">
        <v>0</v>
      </c>
    </row>
    <row r="80" spans="1:33" ht="21" customHeight="1" outlineLevel="2">
      <c r="A80" s="869">
        <v>4114003</v>
      </c>
      <c r="B80" s="51" t="s">
        <v>417</v>
      </c>
      <c r="C80" s="246" t="s">
        <v>67</v>
      </c>
      <c r="D80" s="125"/>
      <c r="E80" s="861">
        <f t="shared" si="24"/>
        <v>0</v>
      </c>
      <c r="F80" s="125"/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25">
        <v>0</v>
      </c>
      <c r="AG80" s="125">
        <v>0</v>
      </c>
    </row>
    <row r="81" spans="1:33" ht="21" customHeight="1" outlineLevel="2">
      <c r="A81" s="869">
        <v>4114004</v>
      </c>
      <c r="B81" s="51" t="s">
        <v>83</v>
      </c>
      <c r="C81" s="246" t="s">
        <v>67</v>
      </c>
      <c r="D81" s="125"/>
      <c r="E81" s="861">
        <f t="shared" si="24"/>
        <v>5770</v>
      </c>
      <c r="F81" s="125"/>
      <c r="G81" s="125">
        <v>0</v>
      </c>
      <c r="H81" s="125">
        <v>0</v>
      </c>
      <c r="I81" s="125">
        <v>0</v>
      </c>
      <c r="J81" s="125">
        <v>-80</v>
      </c>
      <c r="K81" s="125">
        <v>0</v>
      </c>
      <c r="L81" s="125">
        <v>0</v>
      </c>
      <c r="M81" s="125">
        <v>0</v>
      </c>
      <c r="N81" s="125">
        <v>0</v>
      </c>
      <c r="O81" s="125">
        <v>1910</v>
      </c>
      <c r="P81" s="125">
        <v>0</v>
      </c>
      <c r="Q81" s="125">
        <v>-60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2550</v>
      </c>
      <c r="X81" s="125">
        <v>0</v>
      </c>
      <c r="Y81" s="125">
        <v>0</v>
      </c>
      <c r="Z81" s="125">
        <v>0</v>
      </c>
      <c r="AA81" s="125">
        <v>1450</v>
      </c>
      <c r="AB81" s="125">
        <v>0</v>
      </c>
      <c r="AC81" s="125">
        <v>0</v>
      </c>
      <c r="AD81" s="125">
        <v>0</v>
      </c>
      <c r="AE81" s="125">
        <v>0</v>
      </c>
      <c r="AF81" s="125">
        <v>0</v>
      </c>
      <c r="AG81" s="125">
        <v>0</v>
      </c>
    </row>
    <row r="82" spans="1:33" ht="21" customHeight="1" outlineLevel="2">
      <c r="A82" s="869">
        <v>4114005</v>
      </c>
      <c r="B82" s="51" t="s">
        <v>84</v>
      </c>
      <c r="C82" s="246" t="s">
        <v>67</v>
      </c>
      <c r="D82" s="125"/>
      <c r="E82" s="861">
        <f t="shared" si="24"/>
        <v>0</v>
      </c>
      <c r="F82" s="125"/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25">
        <v>0</v>
      </c>
      <c r="AD82" s="125">
        <v>0</v>
      </c>
      <c r="AE82" s="125">
        <v>0</v>
      </c>
      <c r="AF82" s="125">
        <v>0</v>
      </c>
      <c r="AG82" s="125">
        <v>0</v>
      </c>
    </row>
    <row r="83" spans="1:33" ht="21" customHeight="1" outlineLevel="2">
      <c r="A83" s="870">
        <v>4116</v>
      </c>
      <c r="B83" s="871" t="s">
        <v>85</v>
      </c>
      <c r="C83" s="872" t="s">
        <v>67</v>
      </c>
      <c r="D83" s="873">
        <f t="shared" ref="D83:AG83" si="28">SUM(D84:D88)</f>
        <v>0</v>
      </c>
      <c r="E83" s="874">
        <f t="shared" si="28"/>
        <v>0</v>
      </c>
      <c r="F83" s="873">
        <f t="shared" si="28"/>
        <v>0</v>
      </c>
      <c r="G83" s="873">
        <f t="shared" si="28"/>
        <v>0</v>
      </c>
      <c r="H83" s="873">
        <f t="shared" si="28"/>
        <v>0</v>
      </c>
      <c r="I83" s="873">
        <f t="shared" si="28"/>
        <v>0</v>
      </c>
      <c r="J83" s="873">
        <f t="shared" si="28"/>
        <v>0</v>
      </c>
      <c r="K83" s="873">
        <f t="shared" si="28"/>
        <v>0</v>
      </c>
      <c r="L83" s="873">
        <f t="shared" si="28"/>
        <v>0</v>
      </c>
      <c r="M83" s="873">
        <f t="shared" si="28"/>
        <v>0</v>
      </c>
      <c r="N83" s="873">
        <f t="shared" si="28"/>
        <v>0</v>
      </c>
      <c r="O83" s="873">
        <f t="shared" si="28"/>
        <v>0</v>
      </c>
      <c r="P83" s="873">
        <f t="shared" si="28"/>
        <v>0</v>
      </c>
      <c r="Q83" s="873">
        <f t="shared" si="28"/>
        <v>0</v>
      </c>
      <c r="R83" s="873">
        <f t="shared" si="28"/>
        <v>0</v>
      </c>
      <c r="S83" s="873">
        <f t="shared" si="28"/>
        <v>0</v>
      </c>
      <c r="T83" s="873">
        <f t="shared" si="28"/>
        <v>0</v>
      </c>
      <c r="U83" s="873">
        <f t="shared" si="28"/>
        <v>0</v>
      </c>
      <c r="V83" s="873">
        <f t="shared" si="28"/>
        <v>0</v>
      </c>
      <c r="W83" s="873">
        <f t="shared" si="28"/>
        <v>0</v>
      </c>
      <c r="X83" s="873">
        <f t="shared" si="28"/>
        <v>0</v>
      </c>
      <c r="Y83" s="873">
        <f t="shared" si="28"/>
        <v>0</v>
      </c>
      <c r="Z83" s="873">
        <f t="shared" si="28"/>
        <v>0</v>
      </c>
      <c r="AA83" s="873">
        <f t="shared" si="28"/>
        <v>0</v>
      </c>
      <c r="AB83" s="873">
        <f t="shared" si="28"/>
        <v>0</v>
      </c>
      <c r="AC83" s="873">
        <f t="shared" si="28"/>
        <v>0</v>
      </c>
      <c r="AD83" s="873">
        <f t="shared" si="28"/>
        <v>0</v>
      </c>
      <c r="AE83" s="873">
        <f t="shared" si="28"/>
        <v>0</v>
      </c>
      <c r="AF83" s="873">
        <f t="shared" si="28"/>
        <v>0</v>
      </c>
      <c r="AG83" s="873">
        <f t="shared" si="28"/>
        <v>0</v>
      </c>
    </row>
    <row r="84" spans="1:33" ht="21" customHeight="1" outlineLevel="2">
      <c r="A84" s="869">
        <v>4116001</v>
      </c>
      <c r="B84" s="51" t="s">
        <v>86</v>
      </c>
      <c r="C84" s="246" t="s">
        <v>67</v>
      </c>
      <c r="D84" s="125"/>
      <c r="E84" s="861">
        <f t="shared" si="24"/>
        <v>0</v>
      </c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</row>
    <row r="85" spans="1:33" ht="21" customHeight="1" outlineLevel="2">
      <c r="A85" s="869">
        <v>4116002</v>
      </c>
      <c r="B85" s="51" t="s">
        <v>87</v>
      </c>
      <c r="C85" s="246" t="s">
        <v>67</v>
      </c>
      <c r="D85" s="125"/>
      <c r="E85" s="861">
        <f t="shared" si="24"/>
        <v>0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</row>
    <row r="86" spans="1:33" ht="21" customHeight="1" outlineLevel="2">
      <c r="A86" s="869">
        <v>4116003</v>
      </c>
      <c r="B86" s="51" t="s">
        <v>88</v>
      </c>
      <c r="C86" s="246" t="s">
        <v>67</v>
      </c>
      <c r="D86" s="125"/>
      <c r="E86" s="861">
        <f t="shared" si="24"/>
        <v>0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</row>
    <row r="87" spans="1:33" ht="21" customHeight="1" outlineLevel="2">
      <c r="A87" s="869">
        <v>4116004</v>
      </c>
      <c r="B87" s="51" t="s">
        <v>89</v>
      </c>
      <c r="C87" s="246" t="s">
        <v>67</v>
      </c>
      <c r="D87" s="125"/>
      <c r="E87" s="861">
        <f t="shared" si="24"/>
        <v>0</v>
      </c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</row>
    <row r="88" spans="1:33" ht="21" customHeight="1" outlineLevel="2">
      <c r="A88" s="869">
        <v>4116005</v>
      </c>
      <c r="B88" s="51" t="s">
        <v>90</v>
      </c>
      <c r="C88" s="246" t="s">
        <v>67</v>
      </c>
      <c r="D88" s="125"/>
      <c r="E88" s="861">
        <f t="shared" si="24"/>
        <v>0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  <row r="89" spans="1:33" ht="21" customHeight="1" outlineLevel="2">
      <c r="A89" s="875">
        <v>4121</v>
      </c>
      <c r="B89" s="876" t="s">
        <v>91</v>
      </c>
      <c r="C89" s="877" t="s">
        <v>67</v>
      </c>
      <c r="D89" s="123">
        <f t="shared" ref="D89:AG89" si="29">SUM(D90:D91)</f>
        <v>0</v>
      </c>
      <c r="E89" s="859">
        <f t="shared" si="29"/>
        <v>200485852</v>
      </c>
      <c r="F89" s="123">
        <f t="shared" si="29"/>
        <v>1148402</v>
      </c>
      <c r="G89" s="123">
        <f t="shared" si="29"/>
        <v>53418200</v>
      </c>
      <c r="H89" s="123">
        <f t="shared" si="29"/>
        <v>1398140</v>
      </c>
      <c r="I89" s="123">
        <f t="shared" si="29"/>
        <v>8950290</v>
      </c>
      <c r="J89" s="123">
        <f t="shared" si="29"/>
        <v>12738680</v>
      </c>
      <c r="K89" s="123">
        <f t="shared" si="29"/>
        <v>2263920</v>
      </c>
      <c r="L89" s="123">
        <f t="shared" si="29"/>
        <v>2338900</v>
      </c>
      <c r="M89" s="123">
        <f t="shared" si="29"/>
        <v>2913280</v>
      </c>
      <c r="N89" s="123">
        <f t="shared" si="29"/>
        <v>2543550</v>
      </c>
      <c r="O89" s="123">
        <f t="shared" si="29"/>
        <v>7958380</v>
      </c>
      <c r="P89" s="123">
        <f t="shared" si="29"/>
        <v>583750</v>
      </c>
      <c r="Q89" s="123">
        <f t="shared" si="29"/>
        <v>19502990</v>
      </c>
      <c r="R89" s="123">
        <f t="shared" si="29"/>
        <v>2429590</v>
      </c>
      <c r="S89" s="123">
        <f t="shared" si="29"/>
        <v>3623300</v>
      </c>
      <c r="T89" s="123">
        <f t="shared" si="29"/>
        <v>5709260</v>
      </c>
      <c r="U89" s="123">
        <f t="shared" si="29"/>
        <v>2433720</v>
      </c>
      <c r="V89" s="123">
        <f t="shared" si="29"/>
        <v>1553130</v>
      </c>
      <c r="W89" s="123">
        <f t="shared" si="29"/>
        <v>15618650</v>
      </c>
      <c r="X89" s="123">
        <f t="shared" si="29"/>
        <v>2294570</v>
      </c>
      <c r="Y89" s="123">
        <f t="shared" si="29"/>
        <v>11047740</v>
      </c>
      <c r="Z89" s="123">
        <f t="shared" si="29"/>
        <v>2779940</v>
      </c>
      <c r="AA89" s="123">
        <f t="shared" si="29"/>
        <v>15855480</v>
      </c>
      <c r="AB89" s="123">
        <f t="shared" si="29"/>
        <v>4434160</v>
      </c>
      <c r="AC89" s="123">
        <f t="shared" si="29"/>
        <v>1112780</v>
      </c>
      <c r="AD89" s="123">
        <f t="shared" si="29"/>
        <v>1739910</v>
      </c>
      <c r="AE89" s="123">
        <f t="shared" si="29"/>
        <v>10738140</v>
      </c>
      <c r="AF89" s="123">
        <f t="shared" si="29"/>
        <v>1552800</v>
      </c>
      <c r="AG89" s="123">
        <f t="shared" si="29"/>
        <v>1804200</v>
      </c>
    </row>
    <row r="90" spans="1:33" ht="21" customHeight="1" outlineLevel="2">
      <c r="A90" s="869">
        <v>4121002</v>
      </c>
      <c r="B90" s="51" t="s">
        <v>92</v>
      </c>
      <c r="C90" s="246" t="s">
        <v>67</v>
      </c>
      <c r="D90" s="125"/>
      <c r="E90" s="861">
        <f t="shared" si="24"/>
        <v>171025960</v>
      </c>
      <c r="F90" s="125"/>
      <c r="G90" s="125">
        <v>49911970</v>
      </c>
      <c r="H90" s="125">
        <v>1355860</v>
      </c>
      <c r="I90" s="125">
        <v>7748260</v>
      </c>
      <c r="J90" s="125">
        <v>8852760</v>
      </c>
      <c r="K90" s="125">
        <v>2212160</v>
      </c>
      <c r="L90" s="125">
        <v>2301120</v>
      </c>
      <c r="M90" s="125">
        <v>2847040</v>
      </c>
      <c r="N90" s="125">
        <v>2414370</v>
      </c>
      <c r="O90" s="125">
        <v>6837990</v>
      </c>
      <c r="P90" s="125">
        <v>570640</v>
      </c>
      <c r="Q90" s="125">
        <v>17050890</v>
      </c>
      <c r="R90" s="125">
        <v>2384610</v>
      </c>
      <c r="S90" s="125">
        <v>3571820</v>
      </c>
      <c r="T90" s="125">
        <v>5108270</v>
      </c>
      <c r="U90" s="125">
        <v>2393780</v>
      </c>
      <c r="V90" s="125">
        <v>1488050</v>
      </c>
      <c r="W90" s="125">
        <v>6475170</v>
      </c>
      <c r="X90" s="125">
        <v>2144460</v>
      </c>
      <c r="Y90" s="125">
        <v>9976610</v>
      </c>
      <c r="Z90" s="125">
        <v>2731960</v>
      </c>
      <c r="AA90" s="125">
        <v>14566570</v>
      </c>
      <c r="AB90" s="125">
        <v>4166420</v>
      </c>
      <c r="AC90" s="125">
        <v>1031660</v>
      </c>
      <c r="AD90" s="125">
        <v>1700160</v>
      </c>
      <c r="AE90" s="125">
        <v>7933130</v>
      </c>
      <c r="AF90" s="125">
        <v>1509620</v>
      </c>
      <c r="AG90" s="125">
        <v>1740610</v>
      </c>
    </row>
    <row r="91" spans="1:33" ht="21" customHeight="1" outlineLevel="2">
      <c r="A91" s="869">
        <v>4121003</v>
      </c>
      <c r="B91" s="51" t="s">
        <v>93</v>
      </c>
      <c r="C91" s="246" t="s">
        <v>67</v>
      </c>
      <c r="D91" s="125"/>
      <c r="E91" s="861">
        <f t="shared" si="24"/>
        <v>29459892</v>
      </c>
      <c r="F91" s="125">
        <v>1148402</v>
      </c>
      <c r="G91" s="125">
        <v>3506230</v>
      </c>
      <c r="H91" s="125">
        <v>42280</v>
      </c>
      <c r="I91" s="125">
        <v>1202030</v>
      </c>
      <c r="J91" s="125">
        <v>3885920</v>
      </c>
      <c r="K91" s="125">
        <v>51760</v>
      </c>
      <c r="L91" s="125">
        <v>37780</v>
      </c>
      <c r="M91" s="125">
        <v>66240</v>
      </c>
      <c r="N91" s="125">
        <v>129180</v>
      </c>
      <c r="O91" s="125">
        <v>1120390</v>
      </c>
      <c r="P91" s="125">
        <v>13110</v>
      </c>
      <c r="Q91" s="125">
        <v>2452100</v>
      </c>
      <c r="R91" s="125">
        <v>44980</v>
      </c>
      <c r="S91" s="125">
        <v>51480</v>
      </c>
      <c r="T91" s="125">
        <v>600990</v>
      </c>
      <c r="U91" s="125">
        <v>39940</v>
      </c>
      <c r="V91" s="125">
        <v>65080</v>
      </c>
      <c r="W91" s="125">
        <v>9143480</v>
      </c>
      <c r="X91" s="125">
        <v>150110</v>
      </c>
      <c r="Y91" s="125">
        <v>1071130</v>
      </c>
      <c r="Z91" s="125">
        <v>47980</v>
      </c>
      <c r="AA91" s="125">
        <v>1288910</v>
      </c>
      <c r="AB91" s="125">
        <v>267740</v>
      </c>
      <c r="AC91" s="125">
        <v>81120</v>
      </c>
      <c r="AD91" s="125">
        <v>39750</v>
      </c>
      <c r="AE91" s="125">
        <v>2805010</v>
      </c>
      <c r="AF91" s="125">
        <v>43180</v>
      </c>
      <c r="AG91" s="125">
        <v>63590</v>
      </c>
    </row>
    <row r="92" spans="1:33" ht="21" customHeight="1" outlineLevel="2">
      <c r="A92" s="878"/>
      <c r="B92" s="876" t="s">
        <v>94</v>
      </c>
      <c r="C92" s="879"/>
      <c r="D92" s="123">
        <f>SUM(D93:D106)</f>
        <v>0</v>
      </c>
      <c r="E92" s="859">
        <f>SUM(E93:E107)</f>
        <v>122587857</v>
      </c>
      <c r="F92" s="123">
        <f t="shared" ref="F92:AG92" si="30">SUM(F93:F107)</f>
        <v>0</v>
      </c>
      <c r="G92" s="123">
        <f t="shared" si="30"/>
        <v>41418417</v>
      </c>
      <c r="H92" s="123">
        <f t="shared" si="30"/>
        <v>283420</v>
      </c>
      <c r="I92" s="123">
        <f t="shared" si="30"/>
        <v>12852350</v>
      </c>
      <c r="J92" s="123">
        <f t="shared" si="30"/>
        <v>13959350</v>
      </c>
      <c r="K92" s="123">
        <f t="shared" si="30"/>
        <v>879970</v>
      </c>
      <c r="L92" s="123">
        <f t="shared" si="30"/>
        <v>928240</v>
      </c>
      <c r="M92" s="123">
        <f t="shared" si="30"/>
        <v>1109610</v>
      </c>
      <c r="N92" s="123">
        <f t="shared" si="30"/>
        <v>713960</v>
      </c>
      <c r="O92" s="123">
        <f t="shared" si="30"/>
        <v>2918310</v>
      </c>
      <c r="P92" s="123">
        <f t="shared" si="30"/>
        <v>248370</v>
      </c>
      <c r="Q92" s="123">
        <f t="shared" si="30"/>
        <v>9529310</v>
      </c>
      <c r="R92" s="123">
        <f t="shared" si="30"/>
        <v>969210</v>
      </c>
      <c r="S92" s="123">
        <f t="shared" si="30"/>
        <v>1048630</v>
      </c>
      <c r="T92" s="123">
        <f t="shared" si="30"/>
        <v>2119860</v>
      </c>
      <c r="U92" s="123">
        <f t="shared" si="30"/>
        <v>717280</v>
      </c>
      <c r="V92" s="123">
        <f t="shared" si="30"/>
        <v>321290</v>
      </c>
      <c r="W92" s="123">
        <f t="shared" si="30"/>
        <v>2743410</v>
      </c>
      <c r="X92" s="123">
        <f t="shared" si="30"/>
        <v>893530</v>
      </c>
      <c r="Y92" s="123">
        <f t="shared" si="30"/>
        <v>7856540</v>
      </c>
      <c r="Z92" s="123">
        <f t="shared" si="30"/>
        <v>543240</v>
      </c>
      <c r="AA92" s="123">
        <f t="shared" si="30"/>
        <v>11997400</v>
      </c>
      <c r="AB92" s="123">
        <f t="shared" si="30"/>
        <v>1518540</v>
      </c>
      <c r="AC92" s="123">
        <f t="shared" si="30"/>
        <v>343300</v>
      </c>
      <c r="AD92" s="123">
        <f t="shared" si="30"/>
        <v>478090</v>
      </c>
      <c r="AE92" s="123">
        <f t="shared" si="30"/>
        <v>5195830</v>
      </c>
      <c r="AF92" s="123">
        <f t="shared" si="30"/>
        <v>524910</v>
      </c>
      <c r="AG92" s="123">
        <f t="shared" si="30"/>
        <v>475490</v>
      </c>
    </row>
    <row r="93" spans="1:33" ht="21" customHeight="1" outlineLevel="2">
      <c r="A93" s="869">
        <v>4122001</v>
      </c>
      <c r="B93" s="51" t="s">
        <v>95</v>
      </c>
      <c r="C93" s="246" t="s">
        <v>67</v>
      </c>
      <c r="D93" s="125"/>
      <c r="E93" s="861">
        <f t="shared" si="24"/>
        <v>34330137</v>
      </c>
      <c r="F93" s="125"/>
      <c r="G93" s="125">
        <v>11599027</v>
      </c>
      <c r="H93" s="125">
        <v>79370</v>
      </c>
      <c r="I93" s="125">
        <v>3599240</v>
      </c>
      <c r="J93" s="125">
        <v>3909250</v>
      </c>
      <c r="K93" s="125">
        <v>246430</v>
      </c>
      <c r="L93" s="125">
        <v>259950</v>
      </c>
      <c r="M93" s="125">
        <v>310740</v>
      </c>
      <c r="N93" s="125">
        <v>199940</v>
      </c>
      <c r="O93" s="125">
        <v>817260</v>
      </c>
      <c r="P93" s="125">
        <v>69560</v>
      </c>
      <c r="Q93" s="125">
        <v>2668640</v>
      </c>
      <c r="R93" s="125">
        <v>271420</v>
      </c>
      <c r="S93" s="125">
        <v>293660</v>
      </c>
      <c r="T93" s="125">
        <v>593650</v>
      </c>
      <c r="U93" s="125">
        <v>200870</v>
      </c>
      <c r="V93" s="125">
        <v>89980</v>
      </c>
      <c r="W93" s="125">
        <v>768280</v>
      </c>
      <c r="X93" s="125">
        <v>250230</v>
      </c>
      <c r="Y93" s="125">
        <v>2200190</v>
      </c>
      <c r="Z93" s="125">
        <v>152130</v>
      </c>
      <c r="AA93" s="125">
        <v>3359810</v>
      </c>
      <c r="AB93" s="125">
        <v>425260</v>
      </c>
      <c r="AC93" s="125">
        <v>96140</v>
      </c>
      <c r="AD93" s="125">
        <v>133890</v>
      </c>
      <c r="AE93" s="125">
        <v>1455060</v>
      </c>
      <c r="AF93" s="125">
        <v>147000</v>
      </c>
      <c r="AG93" s="125">
        <v>133160</v>
      </c>
    </row>
    <row r="94" spans="1:33" ht="21" customHeight="1" outlineLevel="2">
      <c r="A94" s="869">
        <v>4122002</v>
      </c>
      <c r="B94" s="51" t="s">
        <v>96</v>
      </c>
      <c r="C94" s="246" t="s">
        <v>67</v>
      </c>
      <c r="D94" s="125"/>
      <c r="E94" s="861">
        <f t="shared" si="24"/>
        <v>5938170</v>
      </c>
      <c r="F94" s="125"/>
      <c r="G94" s="125">
        <v>2006320</v>
      </c>
      <c r="H94" s="125">
        <v>13730</v>
      </c>
      <c r="I94" s="125">
        <v>622570</v>
      </c>
      <c r="J94" s="125">
        <v>676190</v>
      </c>
      <c r="K94" s="125">
        <v>42630</v>
      </c>
      <c r="L94" s="125">
        <v>44960</v>
      </c>
      <c r="M94" s="125">
        <v>53750</v>
      </c>
      <c r="N94" s="125">
        <v>34580</v>
      </c>
      <c r="O94" s="125">
        <v>141360</v>
      </c>
      <c r="P94" s="125">
        <v>12030</v>
      </c>
      <c r="Q94" s="125">
        <v>461600</v>
      </c>
      <c r="R94" s="125">
        <v>46950</v>
      </c>
      <c r="S94" s="125">
        <v>50800</v>
      </c>
      <c r="T94" s="125">
        <v>102690</v>
      </c>
      <c r="U94" s="125">
        <v>34740</v>
      </c>
      <c r="V94" s="125">
        <v>15560</v>
      </c>
      <c r="W94" s="125">
        <v>132890</v>
      </c>
      <c r="X94" s="125">
        <v>43280</v>
      </c>
      <c r="Y94" s="125">
        <v>380570</v>
      </c>
      <c r="Z94" s="125">
        <v>26310</v>
      </c>
      <c r="AA94" s="125">
        <v>581160</v>
      </c>
      <c r="AB94" s="125">
        <v>73560</v>
      </c>
      <c r="AC94" s="125">
        <v>16630</v>
      </c>
      <c r="AD94" s="125">
        <v>23160</v>
      </c>
      <c r="AE94" s="125">
        <v>251690</v>
      </c>
      <c r="AF94" s="125">
        <v>25430</v>
      </c>
      <c r="AG94" s="125">
        <v>23030</v>
      </c>
    </row>
    <row r="95" spans="1:33" ht="21" customHeight="1" outlineLevel="2">
      <c r="A95" s="869">
        <v>4122003</v>
      </c>
      <c r="B95" s="51" t="s">
        <v>97</v>
      </c>
      <c r="C95" s="246" t="s">
        <v>67</v>
      </c>
      <c r="D95" s="125"/>
      <c r="E95" s="861">
        <f t="shared" si="24"/>
        <v>13227440</v>
      </c>
      <c r="F95" s="125"/>
      <c r="G95" s="125">
        <v>4469110</v>
      </c>
      <c r="H95" s="125">
        <v>30580</v>
      </c>
      <c r="I95" s="125">
        <v>1386790</v>
      </c>
      <c r="J95" s="125">
        <v>1506240</v>
      </c>
      <c r="K95" s="125">
        <v>94950</v>
      </c>
      <c r="L95" s="125">
        <v>100160</v>
      </c>
      <c r="M95" s="125">
        <v>119730</v>
      </c>
      <c r="N95" s="125">
        <v>77040</v>
      </c>
      <c r="O95" s="125">
        <v>314890</v>
      </c>
      <c r="P95" s="125">
        <v>26800</v>
      </c>
      <c r="Q95" s="125">
        <v>1028230</v>
      </c>
      <c r="R95" s="125">
        <v>104580</v>
      </c>
      <c r="S95" s="125">
        <v>113150</v>
      </c>
      <c r="T95" s="125">
        <v>228740</v>
      </c>
      <c r="U95" s="125">
        <v>77390</v>
      </c>
      <c r="V95" s="125">
        <v>34670</v>
      </c>
      <c r="W95" s="125">
        <v>296020</v>
      </c>
      <c r="X95" s="125">
        <v>96410</v>
      </c>
      <c r="Y95" s="125">
        <v>847730</v>
      </c>
      <c r="Z95" s="125">
        <v>58620</v>
      </c>
      <c r="AA95" s="125">
        <v>1294540</v>
      </c>
      <c r="AB95" s="125">
        <v>163850</v>
      </c>
      <c r="AC95" s="125">
        <v>37040</v>
      </c>
      <c r="AD95" s="125">
        <v>51590</v>
      </c>
      <c r="AE95" s="125">
        <v>560640</v>
      </c>
      <c r="AF95" s="125">
        <v>56640</v>
      </c>
      <c r="AG95" s="125">
        <v>51310</v>
      </c>
    </row>
    <row r="96" spans="1:33" ht="21" customHeight="1" outlineLevel="2">
      <c r="A96" s="869">
        <v>4122004</v>
      </c>
      <c r="B96" s="51" t="s">
        <v>98</v>
      </c>
      <c r="C96" s="246" t="s">
        <v>67</v>
      </c>
      <c r="D96" s="125"/>
      <c r="E96" s="861">
        <f t="shared" si="24"/>
        <v>8413070</v>
      </c>
      <c r="F96" s="125"/>
      <c r="G96" s="125">
        <v>2842500</v>
      </c>
      <c r="H96" s="125">
        <v>19450</v>
      </c>
      <c r="I96" s="125">
        <v>882040</v>
      </c>
      <c r="J96" s="125">
        <v>958010</v>
      </c>
      <c r="K96" s="125">
        <v>60390</v>
      </c>
      <c r="L96" s="125">
        <v>63700</v>
      </c>
      <c r="M96" s="125">
        <v>76150</v>
      </c>
      <c r="N96" s="125">
        <v>49000</v>
      </c>
      <c r="O96" s="125">
        <v>200280</v>
      </c>
      <c r="P96" s="125">
        <v>17050</v>
      </c>
      <c r="Q96" s="125">
        <v>653990</v>
      </c>
      <c r="R96" s="125">
        <v>66520</v>
      </c>
      <c r="S96" s="125">
        <v>71970</v>
      </c>
      <c r="T96" s="125">
        <v>145480</v>
      </c>
      <c r="U96" s="125">
        <v>49230</v>
      </c>
      <c r="V96" s="125">
        <v>22050</v>
      </c>
      <c r="W96" s="125">
        <v>188280</v>
      </c>
      <c r="X96" s="125">
        <v>61320</v>
      </c>
      <c r="Y96" s="125">
        <v>539190</v>
      </c>
      <c r="Z96" s="125">
        <v>37280</v>
      </c>
      <c r="AA96" s="125">
        <v>823370</v>
      </c>
      <c r="AB96" s="125">
        <v>104220</v>
      </c>
      <c r="AC96" s="125">
        <v>23560</v>
      </c>
      <c r="AD96" s="125">
        <v>32810</v>
      </c>
      <c r="AE96" s="125">
        <v>356580</v>
      </c>
      <c r="AF96" s="125">
        <v>36020</v>
      </c>
      <c r="AG96" s="125">
        <v>32630</v>
      </c>
    </row>
    <row r="97" spans="1:33" ht="21" customHeight="1" outlineLevel="2">
      <c r="A97" s="869">
        <v>4123001</v>
      </c>
      <c r="B97" s="51" t="s">
        <v>99</v>
      </c>
      <c r="C97" s="246" t="s">
        <v>67</v>
      </c>
      <c r="D97" s="125"/>
      <c r="E97" s="861">
        <f t="shared" si="24"/>
        <v>493230</v>
      </c>
      <c r="F97" s="125"/>
      <c r="G97" s="125">
        <v>166650</v>
      </c>
      <c r="H97" s="125">
        <v>1140</v>
      </c>
      <c r="I97" s="125">
        <v>51710</v>
      </c>
      <c r="J97" s="125">
        <v>56170</v>
      </c>
      <c r="K97" s="125">
        <v>3540</v>
      </c>
      <c r="L97" s="125">
        <v>3730</v>
      </c>
      <c r="M97" s="125">
        <v>4460</v>
      </c>
      <c r="N97" s="125">
        <v>2870</v>
      </c>
      <c r="O97" s="125">
        <v>11740</v>
      </c>
      <c r="P97" s="125">
        <v>1000</v>
      </c>
      <c r="Q97" s="125">
        <v>38340</v>
      </c>
      <c r="R97" s="125">
        <v>3900</v>
      </c>
      <c r="S97" s="125">
        <v>4220</v>
      </c>
      <c r="T97" s="125">
        <v>8530</v>
      </c>
      <c r="U97" s="125">
        <v>2890</v>
      </c>
      <c r="V97" s="125">
        <v>1290</v>
      </c>
      <c r="W97" s="125">
        <v>11040</v>
      </c>
      <c r="X97" s="125">
        <v>3600</v>
      </c>
      <c r="Y97" s="125">
        <v>31610</v>
      </c>
      <c r="Z97" s="125">
        <v>2190</v>
      </c>
      <c r="AA97" s="125">
        <v>48270</v>
      </c>
      <c r="AB97" s="125">
        <v>6110</v>
      </c>
      <c r="AC97" s="125">
        <v>1380</v>
      </c>
      <c r="AD97" s="125">
        <v>1920</v>
      </c>
      <c r="AE97" s="125">
        <v>20910</v>
      </c>
      <c r="AF97" s="125">
        <v>2110</v>
      </c>
      <c r="AG97" s="125">
        <v>1910</v>
      </c>
    </row>
    <row r="98" spans="1:33" ht="21" customHeight="1" outlineLevel="2">
      <c r="A98" s="869">
        <v>4123002</v>
      </c>
      <c r="B98" s="51" t="s">
        <v>100</v>
      </c>
      <c r="C98" s="246" t="s">
        <v>67</v>
      </c>
      <c r="D98" s="125"/>
      <c r="E98" s="861">
        <f t="shared" si="24"/>
        <v>1043770</v>
      </c>
      <c r="F98" s="125"/>
      <c r="G98" s="125">
        <v>352650</v>
      </c>
      <c r="H98" s="125">
        <v>2410</v>
      </c>
      <c r="I98" s="125">
        <v>109430</v>
      </c>
      <c r="J98" s="125">
        <v>118860</v>
      </c>
      <c r="K98" s="125">
        <v>7490</v>
      </c>
      <c r="L98" s="125">
        <v>7900</v>
      </c>
      <c r="M98" s="125">
        <v>9450</v>
      </c>
      <c r="N98" s="125">
        <v>6080</v>
      </c>
      <c r="O98" s="125">
        <v>24850</v>
      </c>
      <c r="P98" s="125">
        <v>2110</v>
      </c>
      <c r="Q98" s="125">
        <v>81140</v>
      </c>
      <c r="R98" s="125">
        <v>8250</v>
      </c>
      <c r="S98" s="125">
        <v>8930</v>
      </c>
      <c r="T98" s="125">
        <v>18050</v>
      </c>
      <c r="U98" s="125">
        <v>6110</v>
      </c>
      <c r="V98" s="125">
        <v>2740</v>
      </c>
      <c r="W98" s="125">
        <v>23360</v>
      </c>
      <c r="X98" s="125">
        <v>7610</v>
      </c>
      <c r="Y98" s="125">
        <v>66890</v>
      </c>
      <c r="Z98" s="125">
        <v>4630</v>
      </c>
      <c r="AA98" s="125">
        <v>102150</v>
      </c>
      <c r="AB98" s="125">
        <v>12930</v>
      </c>
      <c r="AC98" s="125">
        <v>2920</v>
      </c>
      <c r="AD98" s="125">
        <v>4070</v>
      </c>
      <c r="AE98" s="125">
        <v>44240</v>
      </c>
      <c r="AF98" s="125">
        <v>4470</v>
      </c>
      <c r="AG98" s="125">
        <v>4050</v>
      </c>
    </row>
    <row r="99" spans="1:33" ht="21" customHeight="1" outlineLevel="2">
      <c r="A99" s="869">
        <v>4123003</v>
      </c>
      <c r="B99" s="51" t="s">
        <v>101</v>
      </c>
      <c r="C99" s="246" t="s">
        <v>67</v>
      </c>
      <c r="D99" s="125"/>
      <c r="E99" s="861">
        <f t="shared" si="24"/>
        <v>8585140</v>
      </c>
      <c r="F99" s="125"/>
      <c r="G99" s="125">
        <v>2900630</v>
      </c>
      <c r="H99" s="125">
        <v>19850</v>
      </c>
      <c r="I99" s="125">
        <v>900080</v>
      </c>
      <c r="J99" s="125">
        <v>977610</v>
      </c>
      <c r="K99" s="125">
        <v>61630</v>
      </c>
      <c r="L99" s="125">
        <v>65010</v>
      </c>
      <c r="M99" s="125">
        <v>77710</v>
      </c>
      <c r="N99" s="125">
        <v>50000</v>
      </c>
      <c r="O99" s="125">
        <v>204380</v>
      </c>
      <c r="P99" s="125">
        <v>17390</v>
      </c>
      <c r="Q99" s="125">
        <v>667360</v>
      </c>
      <c r="R99" s="125">
        <v>67880</v>
      </c>
      <c r="S99" s="125">
        <v>73440</v>
      </c>
      <c r="T99" s="125">
        <v>148460</v>
      </c>
      <c r="U99" s="125">
        <v>50230</v>
      </c>
      <c r="V99" s="125">
        <v>22500</v>
      </c>
      <c r="W99" s="125">
        <v>192130</v>
      </c>
      <c r="X99" s="125">
        <v>62580</v>
      </c>
      <c r="Y99" s="125">
        <v>550210</v>
      </c>
      <c r="Z99" s="125">
        <v>38040</v>
      </c>
      <c r="AA99" s="125">
        <v>840210</v>
      </c>
      <c r="AB99" s="125">
        <v>106350</v>
      </c>
      <c r="AC99" s="125">
        <v>24040</v>
      </c>
      <c r="AD99" s="125">
        <v>33480</v>
      </c>
      <c r="AE99" s="125">
        <v>363880</v>
      </c>
      <c r="AF99" s="125">
        <v>36760</v>
      </c>
      <c r="AG99" s="125">
        <v>33300</v>
      </c>
    </row>
    <row r="100" spans="1:33" ht="21" customHeight="1" outlineLevel="2">
      <c r="A100" s="869">
        <v>4123004</v>
      </c>
      <c r="B100" s="51" t="s">
        <v>102</v>
      </c>
      <c r="C100" s="246" t="s">
        <v>67</v>
      </c>
      <c r="D100" s="125"/>
      <c r="E100" s="861">
        <f t="shared" si="24"/>
        <v>1737510</v>
      </c>
      <c r="F100" s="125"/>
      <c r="G100" s="125">
        <v>587050</v>
      </c>
      <c r="H100" s="125">
        <v>4020</v>
      </c>
      <c r="I100" s="125">
        <v>182160</v>
      </c>
      <c r="J100" s="125">
        <v>197850</v>
      </c>
      <c r="K100" s="125">
        <v>12470</v>
      </c>
      <c r="L100" s="125">
        <v>13160</v>
      </c>
      <c r="M100" s="125">
        <v>15730</v>
      </c>
      <c r="N100" s="125">
        <v>10120</v>
      </c>
      <c r="O100" s="125">
        <v>41360</v>
      </c>
      <c r="P100" s="125">
        <v>3520</v>
      </c>
      <c r="Q100" s="125">
        <v>135060</v>
      </c>
      <c r="R100" s="125">
        <v>13740</v>
      </c>
      <c r="S100" s="125">
        <v>14860</v>
      </c>
      <c r="T100" s="125">
        <v>30050</v>
      </c>
      <c r="U100" s="125">
        <v>10170</v>
      </c>
      <c r="V100" s="125">
        <v>4550</v>
      </c>
      <c r="W100" s="125">
        <v>38880</v>
      </c>
      <c r="X100" s="125">
        <v>12660</v>
      </c>
      <c r="Y100" s="125">
        <v>111360</v>
      </c>
      <c r="Z100" s="125">
        <v>7700</v>
      </c>
      <c r="AA100" s="125">
        <v>170050</v>
      </c>
      <c r="AB100" s="125">
        <v>21520</v>
      </c>
      <c r="AC100" s="125">
        <v>4870</v>
      </c>
      <c r="AD100" s="125">
        <v>6780</v>
      </c>
      <c r="AE100" s="125">
        <v>73640</v>
      </c>
      <c r="AF100" s="125">
        <v>7440</v>
      </c>
      <c r="AG100" s="125">
        <v>6740</v>
      </c>
    </row>
    <row r="101" spans="1:33" ht="21" customHeight="1" outlineLevel="2">
      <c r="A101" s="869">
        <v>4261001</v>
      </c>
      <c r="B101" s="51" t="s">
        <v>103</v>
      </c>
      <c r="C101" s="246" t="s">
        <v>67</v>
      </c>
      <c r="D101" s="125"/>
      <c r="E101" s="861">
        <f t="shared" si="24"/>
        <v>15193260</v>
      </c>
      <c r="F101" s="125"/>
      <c r="G101" s="125">
        <v>5133310</v>
      </c>
      <c r="H101" s="125">
        <v>35130</v>
      </c>
      <c r="I101" s="125">
        <v>1592890</v>
      </c>
      <c r="J101" s="125">
        <v>1730090</v>
      </c>
      <c r="K101" s="125">
        <v>109060</v>
      </c>
      <c r="L101" s="125">
        <v>115050</v>
      </c>
      <c r="M101" s="125">
        <v>137520</v>
      </c>
      <c r="N101" s="125">
        <v>88490</v>
      </c>
      <c r="O101" s="125">
        <v>361690</v>
      </c>
      <c r="P101" s="125">
        <v>30780</v>
      </c>
      <c r="Q101" s="125">
        <v>1181040</v>
      </c>
      <c r="R101" s="125">
        <v>120120</v>
      </c>
      <c r="S101" s="125">
        <v>129960</v>
      </c>
      <c r="T101" s="125">
        <v>262730</v>
      </c>
      <c r="U101" s="125">
        <v>88900</v>
      </c>
      <c r="V101" s="125">
        <v>39820</v>
      </c>
      <c r="W101" s="125">
        <v>340010</v>
      </c>
      <c r="X101" s="125">
        <v>110740</v>
      </c>
      <c r="Y101" s="125">
        <v>973720</v>
      </c>
      <c r="Z101" s="125">
        <v>67330</v>
      </c>
      <c r="AA101" s="125">
        <v>1486930</v>
      </c>
      <c r="AB101" s="125">
        <v>188200</v>
      </c>
      <c r="AC101" s="125">
        <v>42550</v>
      </c>
      <c r="AD101" s="125">
        <v>59250</v>
      </c>
      <c r="AE101" s="125">
        <v>643960</v>
      </c>
      <c r="AF101" s="125">
        <v>65060</v>
      </c>
      <c r="AG101" s="125">
        <v>58930</v>
      </c>
    </row>
    <row r="102" spans="1:33" ht="21" customHeight="1" outlineLevel="2">
      <c r="A102" s="869">
        <v>4261004</v>
      </c>
      <c r="B102" s="51" t="s">
        <v>104</v>
      </c>
      <c r="C102" s="246" t="s">
        <v>67</v>
      </c>
      <c r="D102" s="125"/>
      <c r="E102" s="861">
        <f t="shared" si="24"/>
        <v>33626130</v>
      </c>
      <c r="F102" s="125"/>
      <c r="G102" s="125">
        <v>11361170</v>
      </c>
      <c r="H102" s="125">
        <v>77740</v>
      </c>
      <c r="I102" s="125">
        <v>3525440</v>
      </c>
      <c r="J102" s="125">
        <v>3829080</v>
      </c>
      <c r="K102" s="125">
        <v>241380</v>
      </c>
      <c r="L102" s="125">
        <v>254620</v>
      </c>
      <c r="M102" s="125">
        <v>304370</v>
      </c>
      <c r="N102" s="125">
        <v>195840</v>
      </c>
      <c r="O102" s="125">
        <v>800500</v>
      </c>
      <c r="P102" s="125">
        <v>68130</v>
      </c>
      <c r="Q102" s="125">
        <v>2613910</v>
      </c>
      <c r="R102" s="125">
        <v>265850</v>
      </c>
      <c r="S102" s="125">
        <v>287640</v>
      </c>
      <c r="T102" s="125">
        <v>581480</v>
      </c>
      <c r="U102" s="125">
        <v>196750</v>
      </c>
      <c r="V102" s="125">
        <v>88130</v>
      </c>
      <c r="W102" s="125">
        <v>752520</v>
      </c>
      <c r="X102" s="125">
        <v>245100</v>
      </c>
      <c r="Y102" s="125">
        <v>2155070</v>
      </c>
      <c r="Z102" s="125">
        <v>149010</v>
      </c>
      <c r="AA102" s="125">
        <v>3290910</v>
      </c>
      <c r="AB102" s="125">
        <v>416540</v>
      </c>
      <c r="AC102" s="125">
        <v>94170</v>
      </c>
      <c r="AD102" s="125">
        <v>131140</v>
      </c>
      <c r="AE102" s="125">
        <v>1425230</v>
      </c>
      <c r="AF102" s="125">
        <v>143980</v>
      </c>
      <c r="AG102" s="125">
        <v>130430</v>
      </c>
    </row>
    <row r="103" spans="1:33" ht="21" customHeight="1" outlineLevel="2">
      <c r="A103" s="869">
        <v>4262002</v>
      </c>
      <c r="B103" s="51" t="s">
        <v>105</v>
      </c>
      <c r="C103" s="246" t="s">
        <v>67</v>
      </c>
      <c r="D103" s="125"/>
      <c r="E103" s="861">
        <f t="shared" si="24"/>
        <v>0</v>
      </c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</row>
    <row r="104" spans="1:33" ht="21" customHeight="1" outlineLevel="2">
      <c r="A104" s="869">
        <v>4124001</v>
      </c>
      <c r="B104" s="51" t="s">
        <v>411</v>
      </c>
      <c r="C104" s="246" t="s">
        <v>67</v>
      </c>
      <c r="D104" s="125"/>
      <c r="E104" s="861">
        <f t="shared" si="24"/>
        <v>0</v>
      </c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</row>
    <row r="105" spans="1:33" ht="21" customHeight="1" outlineLevel="2">
      <c r="A105" s="869">
        <v>4124002</v>
      </c>
      <c r="B105" s="51" t="s">
        <v>412</v>
      </c>
      <c r="C105" s="246" t="s">
        <v>67</v>
      </c>
      <c r="D105" s="125"/>
      <c r="E105" s="861">
        <f t="shared" si="24"/>
        <v>0</v>
      </c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</row>
    <row r="106" spans="1:33" ht="21" customHeight="1" outlineLevel="2">
      <c r="A106" s="869">
        <v>4124003</v>
      </c>
      <c r="B106" s="51" t="s">
        <v>413</v>
      </c>
      <c r="C106" s="246" t="s">
        <v>67</v>
      </c>
      <c r="D106" s="125"/>
      <c r="E106" s="861">
        <f t="shared" si="24"/>
        <v>0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</row>
    <row r="107" spans="1:33" ht="21" customHeight="1" outlineLevel="2">
      <c r="A107" s="869">
        <v>4124004</v>
      </c>
      <c r="B107" s="51" t="s">
        <v>414</v>
      </c>
      <c r="C107" s="246" t="s">
        <v>67</v>
      </c>
      <c r="D107" s="125"/>
      <c r="E107" s="861">
        <f t="shared" si="24"/>
        <v>0</v>
      </c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</row>
    <row r="108" spans="1:33" ht="21">
      <c r="A108" s="40" t="s">
        <v>106</v>
      </c>
      <c r="B108" s="41"/>
      <c r="C108" s="9" t="s">
        <v>67</v>
      </c>
      <c r="D108" s="880">
        <f>D109+D132+D158+D182</f>
        <v>0</v>
      </c>
      <c r="E108" s="857">
        <f>E109+E132+E158+E182</f>
        <v>930388581</v>
      </c>
      <c r="F108" s="880">
        <f t="shared" ref="F108:AG108" si="31">F109+F132+F158+F182</f>
        <v>147626461</v>
      </c>
      <c r="G108" s="880">
        <f t="shared" si="31"/>
        <v>185295783</v>
      </c>
      <c r="H108" s="880">
        <f t="shared" si="31"/>
        <v>11210180</v>
      </c>
      <c r="I108" s="880">
        <f t="shared" si="31"/>
        <v>39734380</v>
      </c>
      <c r="J108" s="880">
        <f t="shared" si="31"/>
        <v>36023050</v>
      </c>
      <c r="K108" s="880">
        <f t="shared" si="31"/>
        <v>18055530</v>
      </c>
      <c r="L108" s="880">
        <f t="shared" si="31"/>
        <v>14412690</v>
      </c>
      <c r="M108" s="880">
        <f t="shared" si="31"/>
        <v>13718060</v>
      </c>
      <c r="N108" s="880">
        <f t="shared" si="31"/>
        <v>13826420</v>
      </c>
      <c r="O108" s="880">
        <f t="shared" si="31"/>
        <v>31234320</v>
      </c>
      <c r="P108" s="880">
        <f t="shared" si="31"/>
        <v>5907230</v>
      </c>
      <c r="Q108" s="880">
        <f t="shared" si="31"/>
        <v>93173427</v>
      </c>
      <c r="R108" s="880">
        <f t="shared" si="31"/>
        <v>11799440</v>
      </c>
      <c r="S108" s="880">
        <f t="shared" si="31"/>
        <v>17627940</v>
      </c>
      <c r="T108" s="880">
        <f t="shared" si="31"/>
        <v>22783380</v>
      </c>
      <c r="U108" s="880">
        <f t="shared" si="31"/>
        <v>15840140</v>
      </c>
      <c r="V108" s="880">
        <f t="shared" si="31"/>
        <v>11694120</v>
      </c>
      <c r="W108" s="880">
        <f t="shared" si="31"/>
        <v>30353950</v>
      </c>
      <c r="X108" s="880">
        <f t="shared" si="31"/>
        <v>14243620</v>
      </c>
      <c r="Y108" s="880">
        <f t="shared" si="31"/>
        <v>43163580</v>
      </c>
      <c r="Z108" s="880">
        <f t="shared" si="31"/>
        <v>14246910</v>
      </c>
      <c r="AA108" s="880">
        <f t="shared" si="31"/>
        <v>48476420</v>
      </c>
      <c r="AB108" s="880">
        <f t="shared" si="31"/>
        <v>16882480</v>
      </c>
      <c r="AC108" s="880">
        <f t="shared" si="31"/>
        <v>7470660</v>
      </c>
      <c r="AD108" s="880">
        <f t="shared" si="31"/>
        <v>11423250</v>
      </c>
      <c r="AE108" s="880">
        <f t="shared" si="31"/>
        <v>31703420</v>
      </c>
      <c r="AF108" s="880">
        <f t="shared" si="31"/>
        <v>10096300</v>
      </c>
      <c r="AG108" s="880">
        <f t="shared" si="31"/>
        <v>12365440</v>
      </c>
    </row>
    <row r="109" spans="1:33" ht="21">
      <c r="A109" s="40" t="s">
        <v>426</v>
      </c>
      <c r="B109" s="41"/>
      <c r="C109" s="9" t="s">
        <v>67</v>
      </c>
      <c r="D109" s="130">
        <f>D110+D113+D116</f>
        <v>0</v>
      </c>
      <c r="E109" s="881">
        <f>E110+E113+E116</f>
        <v>415808551</v>
      </c>
      <c r="F109" s="130">
        <f t="shared" ref="F109:AG109" si="32">F110+F113+F116</f>
        <v>87861131</v>
      </c>
      <c r="G109" s="130">
        <f t="shared" si="32"/>
        <v>51880100</v>
      </c>
      <c r="H109" s="130">
        <f t="shared" si="32"/>
        <v>8097450</v>
      </c>
      <c r="I109" s="130">
        <f t="shared" si="32"/>
        <v>13869100</v>
      </c>
      <c r="J109" s="130">
        <f t="shared" si="32"/>
        <v>17762400</v>
      </c>
      <c r="K109" s="130">
        <f t="shared" si="32"/>
        <v>8766460</v>
      </c>
      <c r="L109" s="130">
        <f t="shared" si="32"/>
        <v>7425330</v>
      </c>
      <c r="M109" s="130">
        <f t="shared" si="32"/>
        <v>7097540</v>
      </c>
      <c r="N109" s="130">
        <f t="shared" si="32"/>
        <v>7312360</v>
      </c>
      <c r="O109" s="130">
        <f t="shared" si="32"/>
        <v>14256310</v>
      </c>
      <c r="P109" s="130">
        <f t="shared" si="32"/>
        <v>4401590</v>
      </c>
      <c r="Q109" s="130">
        <f t="shared" si="32"/>
        <v>26856180</v>
      </c>
      <c r="R109" s="130">
        <f t="shared" si="32"/>
        <v>9039020</v>
      </c>
      <c r="S109" s="130">
        <f t="shared" si="32"/>
        <v>9495930</v>
      </c>
      <c r="T109" s="130">
        <f t="shared" si="32"/>
        <v>12468850</v>
      </c>
      <c r="U109" s="130">
        <f t="shared" si="32"/>
        <v>8423740</v>
      </c>
      <c r="V109" s="130">
        <f t="shared" si="32"/>
        <v>7423030</v>
      </c>
      <c r="W109" s="130">
        <f t="shared" si="32"/>
        <v>13071590</v>
      </c>
      <c r="X109" s="130">
        <f t="shared" si="32"/>
        <v>6865740</v>
      </c>
      <c r="Y109" s="130">
        <f t="shared" si="32"/>
        <v>16278020</v>
      </c>
      <c r="Z109" s="130">
        <f t="shared" si="32"/>
        <v>7489410</v>
      </c>
      <c r="AA109" s="130">
        <f t="shared" si="32"/>
        <v>18962040</v>
      </c>
      <c r="AB109" s="130">
        <f t="shared" si="32"/>
        <v>8457380</v>
      </c>
      <c r="AC109" s="130">
        <f t="shared" si="32"/>
        <v>5406080</v>
      </c>
      <c r="AD109" s="130">
        <f t="shared" si="32"/>
        <v>7172550</v>
      </c>
      <c r="AE109" s="130">
        <f t="shared" si="32"/>
        <v>14787470</v>
      </c>
      <c r="AF109" s="130">
        <f t="shared" si="32"/>
        <v>6793740</v>
      </c>
      <c r="AG109" s="130">
        <f t="shared" si="32"/>
        <v>8088010</v>
      </c>
    </row>
    <row r="110" spans="1:33" ht="21">
      <c r="A110" s="55" t="s">
        <v>107</v>
      </c>
      <c r="B110" s="56"/>
      <c r="C110" s="57" t="s">
        <v>67</v>
      </c>
      <c r="D110" s="58">
        <f t="shared" ref="D110:AG110" si="33">SUM(D111)</f>
        <v>0</v>
      </c>
      <c r="E110" s="882">
        <f>SUM(E111)</f>
        <v>312629000</v>
      </c>
      <c r="F110" s="58">
        <f t="shared" si="33"/>
        <v>65653800</v>
      </c>
      <c r="G110" s="58">
        <f t="shared" si="33"/>
        <v>37621200</v>
      </c>
      <c r="H110" s="58">
        <f t="shared" si="33"/>
        <v>6460500</v>
      </c>
      <c r="I110" s="58">
        <f t="shared" si="33"/>
        <v>10322000</v>
      </c>
      <c r="J110" s="58">
        <f t="shared" si="33"/>
        <v>13912000</v>
      </c>
      <c r="K110" s="58">
        <f t="shared" si="33"/>
        <v>6342600</v>
      </c>
      <c r="L110" s="58">
        <f t="shared" si="33"/>
        <v>5378300</v>
      </c>
      <c r="M110" s="58">
        <f t="shared" si="33"/>
        <v>5650400</v>
      </c>
      <c r="N110" s="58">
        <f t="shared" si="33"/>
        <v>5534600</v>
      </c>
      <c r="O110" s="58">
        <f t="shared" si="33"/>
        <v>9903900</v>
      </c>
      <c r="P110" s="58">
        <f t="shared" si="33"/>
        <v>2969900</v>
      </c>
      <c r="Q110" s="58">
        <f t="shared" si="33"/>
        <v>21034800</v>
      </c>
      <c r="R110" s="58">
        <f t="shared" si="33"/>
        <v>7019200</v>
      </c>
      <c r="S110" s="58">
        <f t="shared" si="33"/>
        <v>7363300</v>
      </c>
      <c r="T110" s="58">
        <f t="shared" si="33"/>
        <v>9618300</v>
      </c>
      <c r="U110" s="58">
        <f t="shared" si="33"/>
        <v>6587400</v>
      </c>
      <c r="V110" s="58">
        <f t="shared" si="33"/>
        <v>5954300</v>
      </c>
      <c r="W110" s="58">
        <f t="shared" si="33"/>
        <v>8744700</v>
      </c>
      <c r="X110" s="58">
        <f t="shared" si="33"/>
        <v>5170200</v>
      </c>
      <c r="Y110" s="58">
        <f t="shared" si="33"/>
        <v>12545000</v>
      </c>
      <c r="Z110" s="58">
        <f t="shared" si="33"/>
        <v>5499100</v>
      </c>
      <c r="AA110" s="58">
        <f t="shared" si="33"/>
        <v>14590400</v>
      </c>
      <c r="AB110" s="58">
        <f t="shared" si="33"/>
        <v>6574800</v>
      </c>
      <c r="AC110" s="58">
        <f t="shared" si="33"/>
        <v>4135800</v>
      </c>
      <c r="AD110" s="58">
        <f t="shared" si="33"/>
        <v>5727500</v>
      </c>
      <c r="AE110" s="58">
        <f t="shared" si="33"/>
        <v>11405700</v>
      </c>
      <c r="AF110" s="58">
        <f t="shared" si="33"/>
        <v>5167400</v>
      </c>
      <c r="AG110" s="58">
        <f t="shared" si="33"/>
        <v>5741900</v>
      </c>
    </row>
    <row r="111" spans="1:33" ht="21" customHeight="1" outlineLevel="2">
      <c r="A111" s="34">
        <v>6211001</v>
      </c>
      <c r="B111" s="51" t="s">
        <v>108</v>
      </c>
      <c r="C111" s="59" t="s">
        <v>67</v>
      </c>
      <c r="D111" s="125"/>
      <c r="E111" s="861">
        <f>SUM(F111:AG111)</f>
        <v>312629000</v>
      </c>
      <c r="F111" s="125">
        <v>65653800</v>
      </c>
      <c r="G111" s="125">
        <v>37621200</v>
      </c>
      <c r="H111" s="125">
        <v>6460500</v>
      </c>
      <c r="I111" s="125">
        <v>10322000</v>
      </c>
      <c r="J111" s="125">
        <v>13912000</v>
      </c>
      <c r="K111" s="125">
        <v>6342600</v>
      </c>
      <c r="L111" s="125">
        <v>5378300</v>
      </c>
      <c r="M111" s="125">
        <v>5650400</v>
      </c>
      <c r="N111" s="125">
        <v>5534600</v>
      </c>
      <c r="O111" s="125">
        <v>9903900</v>
      </c>
      <c r="P111" s="125">
        <v>2969900</v>
      </c>
      <c r="Q111" s="125">
        <v>21034800</v>
      </c>
      <c r="R111" s="125">
        <v>7019200</v>
      </c>
      <c r="S111" s="125">
        <v>7363300</v>
      </c>
      <c r="T111" s="125">
        <v>9618300</v>
      </c>
      <c r="U111" s="125">
        <v>6587400</v>
      </c>
      <c r="V111" s="125">
        <v>5954300</v>
      </c>
      <c r="W111" s="125">
        <v>8744700</v>
      </c>
      <c r="X111" s="125">
        <v>5170200</v>
      </c>
      <c r="Y111" s="125">
        <v>12545000</v>
      </c>
      <c r="Z111" s="125">
        <v>5499100</v>
      </c>
      <c r="AA111" s="125">
        <v>14590400</v>
      </c>
      <c r="AB111" s="125">
        <v>6574800</v>
      </c>
      <c r="AC111" s="125">
        <v>4135800</v>
      </c>
      <c r="AD111" s="125">
        <v>5727500</v>
      </c>
      <c r="AE111" s="125">
        <v>11405700</v>
      </c>
      <c r="AF111" s="125">
        <v>5167400</v>
      </c>
      <c r="AG111" s="125">
        <v>5741900</v>
      </c>
    </row>
    <row r="112" spans="1:33" ht="21" customHeight="1" outlineLevel="2">
      <c r="A112" s="60" t="s">
        <v>109</v>
      </c>
      <c r="B112" s="61"/>
      <c r="C112" s="62" t="s">
        <v>110</v>
      </c>
      <c r="D112" s="62"/>
      <c r="E112" s="883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1:33" ht="21">
      <c r="A113" s="63" t="s">
        <v>111</v>
      </c>
      <c r="B113" s="64"/>
      <c r="C113" s="65" t="s">
        <v>67</v>
      </c>
      <c r="D113" s="58">
        <f t="shared" ref="D113:AG113" si="34">SUM(D114)</f>
        <v>0</v>
      </c>
      <c r="E113" s="882">
        <f>SUM(E114)</f>
        <v>1189500</v>
      </c>
      <c r="F113" s="58">
        <f t="shared" si="34"/>
        <v>0</v>
      </c>
      <c r="G113" s="58">
        <f t="shared" si="34"/>
        <v>169980</v>
      </c>
      <c r="H113" s="58">
        <f t="shared" si="34"/>
        <v>0</v>
      </c>
      <c r="I113" s="58">
        <f t="shared" si="34"/>
        <v>0</v>
      </c>
      <c r="J113" s="58">
        <f t="shared" si="34"/>
        <v>0</v>
      </c>
      <c r="K113" s="58">
        <f t="shared" si="34"/>
        <v>0</v>
      </c>
      <c r="L113" s="58">
        <f t="shared" si="34"/>
        <v>0</v>
      </c>
      <c r="M113" s="58">
        <f t="shared" si="34"/>
        <v>0</v>
      </c>
      <c r="N113" s="58">
        <f t="shared" si="34"/>
        <v>0</v>
      </c>
      <c r="O113" s="58">
        <f t="shared" si="34"/>
        <v>169920</v>
      </c>
      <c r="P113" s="58">
        <f t="shared" si="34"/>
        <v>0</v>
      </c>
      <c r="Q113" s="58">
        <f t="shared" si="34"/>
        <v>0</v>
      </c>
      <c r="R113" s="58">
        <f t="shared" si="34"/>
        <v>0</v>
      </c>
      <c r="S113" s="58">
        <f t="shared" si="34"/>
        <v>0</v>
      </c>
      <c r="T113" s="58">
        <f t="shared" si="34"/>
        <v>169920</v>
      </c>
      <c r="U113" s="58">
        <f t="shared" si="34"/>
        <v>0</v>
      </c>
      <c r="V113" s="58">
        <f t="shared" si="34"/>
        <v>0</v>
      </c>
      <c r="W113" s="58">
        <f t="shared" si="34"/>
        <v>169920</v>
      </c>
      <c r="X113" s="58">
        <f t="shared" si="34"/>
        <v>169920</v>
      </c>
      <c r="Y113" s="58">
        <f t="shared" si="34"/>
        <v>169920</v>
      </c>
      <c r="Z113" s="58">
        <f t="shared" si="34"/>
        <v>0</v>
      </c>
      <c r="AA113" s="58">
        <f t="shared" si="34"/>
        <v>0</v>
      </c>
      <c r="AB113" s="58">
        <f t="shared" si="34"/>
        <v>0</v>
      </c>
      <c r="AC113" s="58">
        <f t="shared" si="34"/>
        <v>0</v>
      </c>
      <c r="AD113" s="58">
        <f t="shared" si="34"/>
        <v>0</v>
      </c>
      <c r="AE113" s="58">
        <f t="shared" si="34"/>
        <v>0</v>
      </c>
      <c r="AF113" s="58">
        <f t="shared" si="34"/>
        <v>0</v>
      </c>
      <c r="AG113" s="58">
        <f t="shared" si="34"/>
        <v>169920</v>
      </c>
    </row>
    <row r="114" spans="1:33" ht="21" customHeight="1" outlineLevel="2">
      <c r="A114" s="34">
        <v>6211005</v>
      </c>
      <c r="B114" s="51" t="s">
        <v>112</v>
      </c>
      <c r="C114" s="59" t="s">
        <v>67</v>
      </c>
      <c r="D114" s="125"/>
      <c r="E114" s="861">
        <f>SUM(F114:AG114)</f>
        <v>1189500</v>
      </c>
      <c r="F114" s="125"/>
      <c r="G114" s="125">
        <v>169980</v>
      </c>
      <c r="H114" s="125"/>
      <c r="I114" s="125"/>
      <c r="J114" s="125"/>
      <c r="K114" s="125"/>
      <c r="L114" s="125"/>
      <c r="M114" s="125"/>
      <c r="N114" s="125"/>
      <c r="O114" s="125">
        <v>169920</v>
      </c>
      <c r="P114" s="125"/>
      <c r="Q114" s="125"/>
      <c r="R114" s="125"/>
      <c r="S114" s="125"/>
      <c r="T114" s="125">
        <v>169920</v>
      </c>
      <c r="U114" s="125"/>
      <c r="V114" s="125"/>
      <c r="W114" s="125">
        <v>169920</v>
      </c>
      <c r="X114" s="125">
        <v>169920</v>
      </c>
      <c r="Y114" s="125">
        <v>169920</v>
      </c>
      <c r="Z114" s="125"/>
      <c r="AA114" s="125"/>
      <c r="AB114" s="125"/>
      <c r="AC114" s="125"/>
      <c r="AD114" s="125"/>
      <c r="AE114" s="125"/>
      <c r="AF114" s="125"/>
      <c r="AG114" s="125">
        <v>169920</v>
      </c>
    </row>
    <row r="115" spans="1:33" ht="21" customHeight="1" outlineLevel="2">
      <c r="A115" s="60" t="s">
        <v>113</v>
      </c>
      <c r="B115" s="61"/>
      <c r="C115" s="62" t="s">
        <v>110</v>
      </c>
      <c r="D115" s="66"/>
      <c r="E115" s="884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</row>
    <row r="116" spans="1:33" ht="21">
      <c r="A116" s="55" t="s">
        <v>114</v>
      </c>
      <c r="B116" s="56"/>
      <c r="C116" s="57" t="s">
        <v>67</v>
      </c>
      <c r="D116" s="58">
        <f>SUM(D117:D131)</f>
        <v>0</v>
      </c>
      <c r="E116" s="882">
        <f>SUM(E117:E131)</f>
        <v>101990051</v>
      </c>
      <c r="F116" s="58">
        <f t="shared" ref="F116:AG116" si="35">SUM(F117:F131)</f>
        <v>22207331</v>
      </c>
      <c r="G116" s="58">
        <f t="shared" si="35"/>
        <v>14088920</v>
      </c>
      <c r="H116" s="58">
        <f t="shared" si="35"/>
        <v>1636950</v>
      </c>
      <c r="I116" s="58">
        <f t="shared" si="35"/>
        <v>3547100</v>
      </c>
      <c r="J116" s="58">
        <f t="shared" si="35"/>
        <v>3850400</v>
      </c>
      <c r="K116" s="58">
        <f t="shared" si="35"/>
        <v>2423860</v>
      </c>
      <c r="L116" s="58">
        <f t="shared" si="35"/>
        <v>2047030</v>
      </c>
      <c r="M116" s="58">
        <f t="shared" si="35"/>
        <v>1447140</v>
      </c>
      <c r="N116" s="58">
        <f t="shared" si="35"/>
        <v>1777760</v>
      </c>
      <c r="O116" s="58">
        <f t="shared" si="35"/>
        <v>4182490</v>
      </c>
      <c r="P116" s="58">
        <f t="shared" si="35"/>
        <v>1431690</v>
      </c>
      <c r="Q116" s="58">
        <f t="shared" si="35"/>
        <v>5821380</v>
      </c>
      <c r="R116" s="58">
        <f t="shared" si="35"/>
        <v>2019820</v>
      </c>
      <c r="S116" s="58">
        <f t="shared" si="35"/>
        <v>2132630</v>
      </c>
      <c r="T116" s="58">
        <f t="shared" si="35"/>
        <v>2680630</v>
      </c>
      <c r="U116" s="58">
        <f t="shared" si="35"/>
        <v>1836340</v>
      </c>
      <c r="V116" s="58">
        <f t="shared" si="35"/>
        <v>1468730</v>
      </c>
      <c r="W116" s="58">
        <f t="shared" si="35"/>
        <v>4156970</v>
      </c>
      <c r="X116" s="58">
        <f t="shared" si="35"/>
        <v>1525620</v>
      </c>
      <c r="Y116" s="58">
        <f t="shared" si="35"/>
        <v>3563100</v>
      </c>
      <c r="Z116" s="58">
        <f t="shared" si="35"/>
        <v>1990310</v>
      </c>
      <c r="AA116" s="58">
        <f t="shared" si="35"/>
        <v>4371640</v>
      </c>
      <c r="AB116" s="58">
        <f t="shared" si="35"/>
        <v>1882580</v>
      </c>
      <c r="AC116" s="58">
        <f t="shared" si="35"/>
        <v>1270280</v>
      </c>
      <c r="AD116" s="58">
        <f t="shared" si="35"/>
        <v>1445050</v>
      </c>
      <c r="AE116" s="58">
        <f t="shared" si="35"/>
        <v>3381770</v>
      </c>
      <c r="AF116" s="58">
        <f t="shared" si="35"/>
        <v>1626340</v>
      </c>
      <c r="AG116" s="58">
        <f t="shared" si="35"/>
        <v>2176190</v>
      </c>
    </row>
    <row r="117" spans="1:33" ht="21" customHeight="1" outlineLevel="2">
      <c r="A117" s="67">
        <v>6211003</v>
      </c>
      <c r="B117" s="51" t="s">
        <v>115</v>
      </c>
      <c r="C117" s="52" t="s">
        <v>67</v>
      </c>
      <c r="D117" s="125"/>
      <c r="E117" s="861">
        <f t="shared" ref="E117:E131" si="36">SUM(F117:AG117)</f>
        <v>4955651</v>
      </c>
      <c r="F117" s="125">
        <v>1172751</v>
      </c>
      <c r="G117" s="125">
        <v>1022700</v>
      </c>
      <c r="H117" s="125">
        <v>56000</v>
      </c>
      <c r="I117" s="125">
        <v>29300</v>
      </c>
      <c r="J117" s="125">
        <v>104000</v>
      </c>
      <c r="K117" s="125">
        <v>94700</v>
      </c>
      <c r="L117" s="125">
        <v>88000</v>
      </c>
      <c r="M117" s="125">
        <v>112000</v>
      </c>
      <c r="N117" s="125">
        <v>106700</v>
      </c>
      <c r="O117" s="125">
        <v>138700</v>
      </c>
      <c r="P117" s="125">
        <v>0</v>
      </c>
      <c r="Q117" s="125">
        <v>470700</v>
      </c>
      <c r="R117" s="125">
        <v>90700</v>
      </c>
      <c r="S117" s="125">
        <v>122700</v>
      </c>
      <c r="T117" s="125">
        <v>65300</v>
      </c>
      <c r="U117" s="125">
        <v>58700</v>
      </c>
      <c r="V117" s="125">
        <v>0</v>
      </c>
      <c r="W117" s="125">
        <v>104000</v>
      </c>
      <c r="X117" s="125">
        <v>69300</v>
      </c>
      <c r="Y117" s="125">
        <v>144000</v>
      </c>
      <c r="Z117" s="125">
        <v>70700</v>
      </c>
      <c r="AA117" s="125">
        <v>232000</v>
      </c>
      <c r="AB117" s="125">
        <v>74700</v>
      </c>
      <c r="AC117" s="125">
        <v>61300</v>
      </c>
      <c r="AD117" s="125">
        <v>82700</v>
      </c>
      <c r="AE117" s="125">
        <v>257300</v>
      </c>
      <c r="AF117" s="125">
        <v>62700</v>
      </c>
      <c r="AG117" s="125">
        <v>64000</v>
      </c>
    </row>
    <row r="118" spans="1:33" ht="21" customHeight="1" outlineLevel="2">
      <c r="A118" s="67">
        <v>6211007</v>
      </c>
      <c r="B118" s="51" t="s">
        <v>116</v>
      </c>
      <c r="C118" s="52" t="s">
        <v>67</v>
      </c>
      <c r="D118" s="125"/>
      <c r="E118" s="861">
        <f t="shared" si="36"/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0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25">
        <v>0</v>
      </c>
      <c r="AD118" s="125">
        <v>0</v>
      </c>
      <c r="AE118" s="125">
        <v>0</v>
      </c>
      <c r="AF118" s="125">
        <v>0</v>
      </c>
      <c r="AG118" s="125">
        <v>0</v>
      </c>
    </row>
    <row r="119" spans="1:33" ht="21" customHeight="1" outlineLevel="2">
      <c r="A119" s="258">
        <v>6211008</v>
      </c>
      <c r="B119" s="51" t="s">
        <v>117</v>
      </c>
      <c r="C119" s="246" t="s">
        <v>67</v>
      </c>
      <c r="D119" s="125"/>
      <c r="E119" s="861">
        <f t="shared" si="36"/>
        <v>1214400</v>
      </c>
      <c r="F119" s="125">
        <v>0</v>
      </c>
      <c r="G119" s="125">
        <v>0</v>
      </c>
      <c r="H119" s="125">
        <v>37600</v>
      </c>
      <c r="I119" s="125">
        <v>37600</v>
      </c>
      <c r="J119" s="125">
        <v>75200</v>
      </c>
      <c r="K119" s="125">
        <v>37600</v>
      </c>
      <c r="L119" s="125">
        <v>78400</v>
      </c>
      <c r="M119" s="125">
        <v>36800</v>
      </c>
      <c r="N119" s="125">
        <v>37600</v>
      </c>
      <c r="O119" s="125">
        <v>74800</v>
      </c>
      <c r="P119" s="125">
        <v>0</v>
      </c>
      <c r="Q119" s="125">
        <v>75200</v>
      </c>
      <c r="R119" s="125">
        <v>34000</v>
      </c>
      <c r="S119" s="125">
        <v>37600</v>
      </c>
      <c r="T119" s="125">
        <v>37600</v>
      </c>
      <c r="U119" s="125">
        <v>37600</v>
      </c>
      <c r="V119" s="125">
        <v>0</v>
      </c>
      <c r="W119" s="125">
        <v>37200</v>
      </c>
      <c r="X119" s="125">
        <v>38000</v>
      </c>
      <c r="Y119" s="125">
        <v>75200</v>
      </c>
      <c r="Z119" s="125">
        <v>68400</v>
      </c>
      <c r="AA119" s="125">
        <v>75200</v>
      </c>
      <c r="AB119" s="125">
        <v>62400</v>
      </c>
      <c r="AC119" s="125">
        <v>34000</v>
      </c>
      <c r="AD119" s="125">
        <v>37600</v>
      </c>
      <c r="AE119" s="125">
        <v>77200</v>
      </c>
      <c r="AF119" s="125">
        <v>37600</v>
      </c>
      <c r="AG119" s="125">
        <v>34000</v>
      </c>
    </row>
    <row r="120" spans="1:33" ht="21" customHeight="1" outlineLevel="2">
      <c r="A120" s="258">
        <v>6212002</v>
      </c>
      <c r="B120" s="51" t="s">
        <v>118</v>
      </c>
      <c r="C120" s="246" t="s">
        <v>67</v>
      </c>
      <c r="D120" s="125"/>
      <c r="E120" s="861">
        <f t="shared" si="36"/>
        <v>33511800</v>
      </c>
      <c r="F120" s="125">
        <v>8508000</v>
      </c>
      <c r="G120" s="125">
        <v>5690700</v>
      </c>
      <c r="H120" s="125">
        <v>245300</v>
      </c>
      <c r="I120" s="125">
        <v>1544000</v>
      </c>
      <c r="J120" s="125">
        <v>969300</v>
      </c>
      <c r="K120" s="125">
        <v>1050700</v>
      </c>
      <c r="L120" s="125">
        <v>806700</v>
      </c>
      <c r="M120" s="125">
        <v>228000</v>
      </c>
      <c r="N120" s="125">
        <v>421300</v>
      </c>
      <c r="O120" s="125">
        <v>2029300</v>
      </c>
      <c r="P120" s="125">
        <v>321300</v>
      </c>
      <c r="Q120" s="125">
        <v>1277300</v>
      </c>
      <c r="R120" s="125">
        <v>545300</v>
      </c>
      <c r="S120" s="125">
        <v>421300</v>
      </c>
      <c r="T120" s="125">
        <v>696000</v>
      </c>
      <c r="U120" s="125">
        <v>406700</v>
      </c>
      <c r="V120" s="125">
        <v>296000</v>
      </c>
      <c r="W120" s="125">
        <v>2173300</v>
      </c>
      <c r="X120" s="125">
        <v>312000</v>
      </c>
      <c r="Y120" s="125">
        <v>916000</v>
      </c>
      <c r="Z120" s="125">
        <v>804000</v>
      </c>
      <c r="AA120" s="125">
        <v>1122700</v>
      </c>
      <c r="AB120" s="125">
        <v>364000</v>
      </c>
      <c r="AC120" s="125">
        <v>240000</v>
      </c>
      <c r="AD120" s="125">
        <v>156000</v>
      </c>
      <c r="AE120" s="125">
        <v>645300</v>
      </c>
      <c r="AF120" s="125">
        <v>437300</v>
      </c>
      <c r="AG120" s="125">
        <v>884000</v>
      </c>
    </row>
    <row r="121" spans="1:33" ht="21" customHeight="1" outlineLevel="2">
      <c r="A121" s="258">
        <v>6212003</v>
      </c>
      <c r="B121" s="51" t="s">
        <v>119</v>
      </c>
      <c r="C121" s="246" t="s">
        <v>67</v>
      </c>
      <c r="D121" s="125"/>
      <c r="E121" s="861">
        <f t="shared" si="36"/>
        <v>0</v>
      </c>
      <c r="F121" s="125">
        <v>0</v>
      </c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</row>
    <row r="122" spans="1:33" ht="21" customHeight="1" outlineLevel="2">
      <c r="A122" s="258">
        <v>6212004</v>
      </c>
      <c r="B122" s="51" t="s">
        <v>120</v>
      </c>
      <c r="C122" s="246" t="s">
        <v>67</v>
      </c>
      <c r="D122" s="125"/>
      <c r="E122" s="861">
        <f t="shared" si="36"/>
        <v>0</v>
      </c>
      <c r="F122" s="125">
        <v>0</v>
      </c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</row>
    <row r="123" spans="1:33" ht="21" customHeight="1" outlineLevel="2">
      <c r="A123" s="258">
        <v>6212005</v>
      </c>
      <c r="B123" s="51" t="s">
        <v>121</v>
      </c>
      <c r="C123" s="246" t="s">
        <v>67</v>
      </c>
      <c r="D123" s="125"/>
      <c r="E123" s="861">
        <f t="shared" si="36"/>
        <v>5796100</v>
      </c>
      <c r="F123" s="125">
        <v>905300</v>
      </c>
      <c r="G123" s="125">
        <v>601300</v>
      </c>
      <c r="H123" s="125">
        <v>120000</v>
      </c>
      <c r="I123" s="125">
        <v>112000</v>
      </c>
      <c r="J123" s="125">
        <v>250700</v>
      </c>
      <c r="K123" s="125">
        <v>73300</v>
      </c>
      <c r="L123" s="125">
        <v>94700</v>
      </c>
      <c r="M123" s="125">
        <v>68000</v>
      </c>
      <c r="N123" s="125">
        <v>122700</v>
      </c>
      <c r="O123" s="125">
        <v>188000</v>
      </c>
      <c r="P123" s="125">
        <v>494700</v>
      </c>
      <c r="Q123" s="125">
        <v>278700</v>
      </c>
      <c r="R123" s="125">
        <v>72000</v>
      </c>
      <c r="S123" s="125">
        <v>132000</v>
      </c>
      <c r="T123" s="125">
        <v>205300</v>
      </c>
      <c r="U123" s="125">
        <v>161300</v>
      </c>
      <c r="V123" s="125">
        <v>109300</v>
      </c>
      <c r="W123" s="125">
        <v>186700</v>
      </c>
      <c r="X123" s="125">
        <v>138700</v>
      </c>
      <c r="Y123" s="125">
        <v>160000</v>
      </c>
      <c r="Z123" s="125">
        <v>86700</v>
      </c>
      <c r="AA123" s="125">
        <v>266700</v>
      </c>
      <c r="AB123" s="125">
        <v>149300</v>
      </c>
      <c r="AC123" s="125">
        <v>138700</v>
      </c>
      <c r="AD123" s="125">
        <v>170700</v>
      </c>
      <c r="AE123" s="125">
        <v>269300</v>
      </c>
      <c r="AF123" s="125">
        <v>117300</v>
      </c>
      <c r="AG123" s="125">
        <v>122700</v>
      </c>
    </row>
    <row r="124" spans="1:33" ht="21" customHeight="1" outlineLevel="2">
      <c r="A124" s="258">
        <v>6212006</v>
      </c>
      <c r="B124" s="51" t="s">
        <v>122</v>
      </c>
      <c r="C124" s="246" t="s">
        <v>67</v>
      </c>
      <c r="D124" s="125"/>
      <c r="E124" s="861">
        <f t="shared" si="36"/>
        <v>31262900</v>
      </c>
      <c r="F124" s="125">
        <v>6565380</v>
      </c>
      <c r="G124" s="125">
        <v>3762120</v>
      </c>
      <c r="H124" s="125">
        <v>646050</v>
      </c>
      <c r="I124" s="125">
        <v>1032200</v>
      </c>
      <c r="J124" s="125">
        <v>1391200</v>
      </c>
      <c r="K124" s="125">
        <v>634260</v>
      </c>
      <c r="L124" s="125">
        <v>537830</v>
      </c>
      <c r="M124" s="125">
        <v>565040</v>
      </c>
      <c r="N124" s="125">
        <v>553460</v>
      </c>
      <c r="O124" s="125">
        <v>990390</v>
      </c>
      <c r="P124" s="125">
        <v>296990</v>
      </c>
      <c r="Q124" s="125">
        <v>2103480</v>
      </c>
      <c r="R124" s="125">
        <v>701920</v>
      </c>
      <c r="S124" s="125">
        <v>736330</v>
      </c>
      <c r="T124" s="125">
        <v>961830</v>
      </c>
      <c r="U124" s="125">
        <v>658740</v>
      </c>
      <c r="V124" s="125">
        <v>595430</v>
      </c>
      <c r="W124" s="125">
        <v>874470</v>
      </c>
      <c r="X124" s="125">
        <v>517020</v>
      </c>
      <c r="Y124" s="125">
        <v>1254500</v>
      </c>
      <c r="Z124" s="125">
        <v>549910</v>
      </c>
      <c r="AA124" s="125">
        <v>1459040</v>
      </c>
      <c r="AB124" s="125">
        <v>657480</v>
      </c>
      <c r="AC124" s="125">
        <v>413580</v>
      </c>
      <c r="AD124" s="125">
        <v>572750</v>
      </c>
      <c r="AE124" s="125">
        <v>1140570</v>
      </c>
      <c r="AF124" s="125">
        <v>516740</v>
      </c>
      <c r="AG124" s="125">
        <v>574190</v>
      </c>
    </row>
    <row r="125" spans="1:33" ht="21" customHeight="1" outlineLevel="2">
      <c r="A125" s="258">
        <v>6212007</v>
      </c>
      <c r="B125" s="51" t="s">
        <v>123</v>
      </c>
      <c r="C125" s="246" t="s">
        <v>67</v>
      </c>
      <c r="D125" s="125"/>
      <c r="E125" s="861">
        <f t="shared" si="36"/>
        <v>84000</v>
      </c>
      <c r="F125" s="125">
        <v>84000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5">
        <v>0</v>
      </c>
      <c r="Z125" s="125">
        <v>0</v>
      </c>
      <c r="AA125" s="125">
        <v>0</v>
      </c>
      <c r="AB125" s="125">
        <v>0</v>
      </c>
      <c r="AC125" s="125">
        <v>0</v>
      </c>
      <c r="AD125" s="125">
        <v>0</v>
      </c>
      <c r="AE125" s="125">
        <v>0</v>
      </c>
      <c r="AF125" s="125">
        <v>0</v>
      </c>
      <c r="AG125" s="125">
        <v>0</v>
      </c>
    </row>
    <row r="126" spans="1:33" ht="21" customHeight="1" outlineLevel="2">
      <c r="A126" s="258">
        <v>6212008</v>
      </c>
      <c r="B126" s="51" t="s">
        <v>124</v>
      </c>
      <c r="C126" s="246" t="s">
        <v>67</v>
      </c>
      <c r="D126" s="125"/>
      <c r="E126" s="861">
        <f t="shared" si="36"/>
        <v>4504100</v>
      </c>
      <c r="F126" s="125">
        <v>870700</v>
      </c>
      <c r="G126" s="125">
        <v>530700</v>
      </c>
      <c r="H126" s="125">
        <v>96000</v>
      </c>
      <c r="I126" s="125">
        <v>136000</v>
      </c>
      <c r="J126" s="125">
        <v>192000</v>
      </c>
      <c r="K126" s="125">
        <v>102700</v>
      </c>
      <c r="L126" s="125">
        <v>86700</v>
      </c>
      <c r="M126" s="125">
        <v>89300</v>
      </c>
      <c r="N126" s="125">
        <v>96000</v>
      </c>
      <c r="O126" s="125">
        <v>128000</v>
      </c>
      <c r="P126" s="125">
        <v>58700</v>
      </c>
      <c r="Q126" s="125">
        <v>281300</v>
      </c>
      <c r="R126" s="125">
        <v>101300</v>
      </c>
      <c r="S126" s="125">
        <v>114700</v>
      </c>
      <c r="T126" s="125">
        <v>125300</v>
      </c>
      <c r="U126" s="125">
        <v>96000</v>
      </c>
      <c r="V126" s="125">
        <v>90700</v>
      </c>
      <c r="W126" s="125">
        <v>132000</v>
      </c>
      <c r="X126" s="125">
        <v>85300</v>
      </c>
      <c r="Y126" s="125">
        <v>180000</v>
      </c>
      <c r="Z126" s="125">
        <v>80000</v>
      </c>
      <c r="AA126" s="125">
        <v>222700</v>
      </c>
      <c r="AB126" s="125">
        <v>102700</v>
      </c>
      <c r="AC126" s="125">
        <v>73300</v>
      </c>
      <c r="AD126" s="125">
        <v>81300</v>
      </c>
      <c r="AE126" s="125">
        <v>182700</v>
      </c>
      <c r="AF126" s="125">
        <v>84000</v>
      </c>
      <c r="AG126" s="125">
        <v>84000</v>
      </c>
    </row>
    <row r="127" spans="1:33" ht="21" customHeight="1" outlineLevel="2">
      <c r="A127" s="258">
        <v>6212009</v>
      </c>
      <c r="B127" s="51" t="s">
        <v>125</v>
      </c>
      <c r="C127" s="246" t="s">
        <v>67</v>
      </c>
      <c r="D127" s="125"/>
      <c r="E127" s="861">
        <f t="shared" si="36"/>
        <v>16037200</v>
      </c>
      <c r="F127" s="125">
        <v>3141400</v>
      </c>
      <c r="G127" s="125">
        <v>1918700</v>
      </c>
      <c r="H127" s="125">
        <v>337300</v>
      </c>
      <c r="I127" s="125">
        <v>513300</v>
      </c>
      <c r="J127" s="125">
        <v>672000</v>
      </c>
      <c r="K127" s="125">
        <v>341300</v>
      </c>
      <c r="L127" s="125">
        <v>280000</v>
      </c>
      <c r="M127" s="125">
        <v>277300</v>
      </c>
      <c r="N127" s="125">
        <v>352000</v>
      </c>
      <c r="O127" s="125">
        <v>481300</v>
      </c>
      <c r="P127" s="125">
        <v>200000</v>
      </c>
      <c r="Q127" s="125">
        <v>1028000</v>
      </c>
      <c r="R127" s="125">
        <v>373300</v>
      </c>
      <c r="S127" s="125">
        <v>444000</v>
      </c>
      <c r="T127" s="125">
        <v>456000</v>
      </c>
      <c r="U127" s="125">
        <v>337300</v>
      </c>
      <c r="V127" s="125">
        <v>296000</v>
      </c>
      <c r="W127" s="125">
        <v>501300</v>
      </c>
      <c r="X127" s="125">
        <v>297300</v>
      </c>
      <c r="Y127" s="125">
        <v>650700</v>
      </c>
      <c r="Z127" s="125">
        <v>245300</v>
      </c>
      <c r="AA127" s="125">
        <v>772000</v>
      </c>
      <c r="AB127" s="125">
        <v>369300</v>
      </c>
      <c r="AC127" s="125">
        <v>246700</v>
      </c>
      <c r="AD127" s="125">
        <v>270700</v>
      </c>
      <c r="AE127" s="125">
        <v>626700</v>
      </c>
      <c r="AF127" s="125">
        <v>292000</v>
      </c>
      <c r="AG127" s="125">
        <v>316000</v>
      </c>
    </row>
    <row r="128" spans="1:33" ht="21" customHeight="1" outlineLevel="2">
      <c r="A128" s="261">
        <v>6212010</v>
      </c>
      <c r="B128" s="51" t="s">
        <v>126</v>
      </c>
      <c r="C128" s="262" t="s">
        <v>67</v>
      </c>
      <c r="D128" s="125"/>
      <c r="E128" s="861">
        <f t="shared" si="36"/>
        <v>4623900</v>
      </c>
      <c r="F128" s="125">
        <v>959800</v>
      </c>
      <c r="G128" s="125">
        <v>562700</v>
      </c>
      <c r="H128" s="125">
        <v>98700</v>
      </c>
      <c r="I128" s="125">
        <v>142700</v>
      </c>
      <c r="J128" s="125">
        <v>196000</v>
      </c>
      <c r="K128" s="125">
        <v>89300</v>
      </c>
      <c r="L128" s="125">
        <v>74700</v>
      </c>
      <c r="M128" s="125">
        <v>70700</v>
      </c>
      <c r="N128" s="125">
        <v>88000</v>
      </c>
      <c r="O128" s="125">
        <v>152000</v>
      </c>
      <c r="P128" s="125">
        <v>60000</v>
      </c>
      <c r="Q128" s="125">
        <v>306700</v>
      </c>
      <c r="R128" s="125">
        <v>101300</v>
      </c>
      <c r="S128" s="125">
        <v>124000</v>
      </c>
      <c r="T128" s="125">
        <v>133300</v>
      </c>
      <c r="U128" s="125">
        <v>80000</v>
      </c>
      <c r="V128" s="125">
        <v>81300</v>
      </c>
      <c r="W128" s="125">
        <v>148000</v>
      </c>
      <c r="X128" s="125">
        <v>68000</v>
      </c>
      <c r="Y128" s="125">
        <v>182700</v>
      </c>
      <c r="Z128" s="125">
        <v>85300</v>
      </c>
      <c r="AA128" s="125">
        <v>221300</v>
      </c>
      <c r="AB128" s="125">
        <v>102700</v>
      </c>
      <c r="AC128" s="125">
        <v>62700</v>
      </c>
      <c r="AD128" s="125">
        <v>73300</v>
      </c>
      <c r="AE128" s="125">
        <v>182700</v>
      </c>
      <c r="AF128" s="125">
        <v>78700</v>
      </c>
      <c r="AG128" s="125">
        <v>97300</v>
      </c>
    </row>
    <row r="129" spans="1:33" ht="21" customHeight="1" outlineLevel="2">
      <c r="A129" s="885">
        <v>6212011</v>
      </c>
      <c r="B129" s="51" t="s">
        <v>127</v>
      </c>
      <c r="C129" s="262" t="s">
        <v>67</v>
      </c>
      <c r="D129" s="125"/>
      <c r="E129" s="861">
        <f t="shared" si="36"/>
        <v>0</v>
      </c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</row>
    <row r="130" spans="1:33" ht="21" customHeight="1" outlineLevel="2">
      <c r="A130" s="885">
        <v>6212012</v>
      </c>
      <c r="B130" s="51" t="s">
        <v>128</v>
      </c>
      <c r="C130" s="262" t="s">
        <v>67</v>
      </c>
      <c r="D130" s="125"/>
      <c r="E130" s="861">
        <f t="shared" si="36"/>
        <v>0</v>
      </c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</row>
    <row r="131" spans="1:33" ht="21" customHeight="1" outlineLevel="2">
      <c r="A131" s="886">
        <v>6279010</v>
      </c>
      <c r="B131" s="51" t="s">
        <v>129</v>
      </c>
      <c r="C131" s="260" t="s">
        <v>67</v>
      </c>
      <c r="D131" s="125"/>
      <c r="E131" s="861">
        <f t="shared" si="36"/>
        <v>0</v>
      </c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</row>
    <row r="132" spans="1:33" ht="21" customHeight="1" outlineLevel="1">
      <c r="A132" s="40" t="s">
        <v>130</v>
      </c>
      <c r="B132" s="41"/>
      <c r="C132" s="9"/>
      <c r="D132" s="130">
        <f>D133+D145+D149+D151+D154</f>
        <v>0</v>
      </c>
      <c r="E132" s="881">
        <f>E133+E145+E149+E151+E154</f>
        <v>296927000</v>
      </c>
      <c r="F132" s="130">
        <f t="shared" ref="F132:AG132" si="37">F133+F145+F149+F151+F154</f>
        <v>25783000</v>
      </c>
      <c r="G132" s="130">
        <f t="shared" si="37"/>
        <v>80914500</v>
      </c>
      <c r="H132" s="130">
        <f t="shared" si="37"/>
        <v>1942000</v>
      </c>
      <c r="I132" s="130">
        <f t="shared" si="37"/>
        <v>20376000</v>
      </c>
      <c r="J132" s="130">
        <f t="shared" si="37"/>
        <v>11321300</v>
      </c>
      <c r="K132" s="130">
        <f t="shared" si="37"/>
        <v>4621300</v>
      </c>
      <c r="L132" s="130">
        <f t="shared" si="37"/>
        <v>3310000</v>
      </c>
      <c r="M132" s="130">
        <f t="shared" si="37"/>
        <v>3792000</v>
      </c>
      <c r="N132" s="130">
        <f t="shared" si="37"/>
        <v>4148700</v>
      </c>
      <c r="O132" s="130">
        <f t="shared" si="37"/>
        <v>8941700</v>
      </c>
      <c r="P132" s="130">
        <f t="shared" si="37"/>
        <v>630000</v>
      </c>
      <c r="Q132" s="130">
        <f t="shared" si="37"/>
        <v>38574700</v>
      </c>
      <c r="R132" s="130">
        <f t="shared" si="37"/>
        <v>32000</v>
      </c>
      <c r="S132" s="130">
        <f t="shared" si="37"/>
        <v>4452000</v>
      </c>
      <c r="T132" s="130">
        <f t="shared" si="37"/>
        <v>5351700</v>
      </c>
      <c r="U132" s="130">
        <f t="shared" si="37"/>
        <v>5116300</v>
      </c>
      <c r="V132" s="130">
        <f t="shared" si="37"/>
        <v>1641000</v>
      </c>
      <c r="W132" s="130">
        <f t="shared" si="37"/>
        <v>9630700</v>
      </c>
      <c r="X132" s="130">
        <f t="shared" si="37"/>
        <v>3416700</v>
      </c>
      <c r="Y132" s="130">
        <f t="shared" si="37"/>
        <v>18136700</v>
      </c>
      <c r="Z132" s="130">
        <f t="shared" si="37"/>
        <v>3534700</v>
      </c>
      <c r="AA132" s="130">
        <f t="shared" si="37"/>
        <v>17718000</v>
      </c>
      <c r="AB132" s="130">
        <f t="shared" si="37"/>
        <v>5193300</v>
      </c>
      <c r="AC132" s="130">
        <f t="shared" si="37"/>
        <v>1088000</v>
      </c>
      <c r="AD132" s="130">
        <f t="shared" si="37"/>
        <v>2279300</v>
      </c>
      <c r="AE132" s="130">
        <f t="shared" si="37"/>
        <v>10890700</v>
      </c>
      <c r="AF132" s="130">
        <f t="shared" si="37"/>
        <v>1336700</v>
      </c>
      <c r="AG132" s="130">
        <f t="shared" si="37"/>
        <v>2754000</v>
      </c>
    </row>
    <row r="133" spans="1:33" ht="21">
      <c r="A133" s="63" t="s">
        <v>131</v>
      </c>
      <c r="B133" s="64"/>
      <c r="C133" s="65" t="s">
        <v>67</v>
      </c>
      <c r="D133" s="58">
        <f>SUM(D134:D144)</f>
        <v>0</v>
      </c>
      <c r="E133" s="882">
        <f t="shared" ref="E133:AG133" si="38">SUM(E134:E144)</f>
        <v>68227000</v>
      </c>
      <c r="F133" s="58">
        <f t="shared" si="38"/>
        <v>6733000</v>
      </c>
      <c r="G133" s="58">
        <f t="shared" si="38"/>
        <v>25309500</v>
      </c>
      <c r="H133" s="58">
        <f t="shared" si="38"/>
        <v>272000</v>
      </c>
      <c r="I133" s="58">
        <f t="shared" si="38"/>
        <v>0</v>
      </c>
      <c r="J133" s="58">
        <f t="shared" si="38"/>
        <v>1665300</v>
      </c>
      <c r="K133" s="58">
        <f t="shared" si="38"/>
        <v>1191300</v>
      </c>
      <c r="L133" s="58">
        <f t="shared" si="38"/>
        <v>480000</v>
      </c>
      <c r="M133" s="58">
        <f t="shared" si="38"/>
        <v>1872000</v>
      </c>
      <c r="N133" s="58">
        <f t="shared" si="38"/>
        <v>1198700</v>
      </c>
      <c r="O133" s="58">
        <f t="shared" si="38"/>
        <v>2098700</v>
      </c>
      <c r="P133" s="58">
        <f t="shared" si="38"/>
        <v>40000</v>
      </c>
      <c r="Q133" s="58">
        <f t="shared" si="38"/>
        <v>8570700</v>
      </c>
      <c r="R133" s="58">
        <f t="shared" si="38"/>
        <v>1116000</v>
      </c>
      <c r="S133" s="58">
        <f t="shared" si="38"/>
        <v>632000</v>
      </c>
      <c r="T133" s="58">
        <f t="shared" si="38"/>
        <v>1098700</v>
      </c>
      <c r="U133" s="58">
        <f t="shared" si="38"/>
        <v>549300</v>
      </c>
      <c r="V133" s="58">
        <f t="shared" si="38"/>
        <v>401000</v>
      </c>
      <c r="W133" s="58">
        <f t="shared" si="38"/>
        <v>1510700</v>
      </c>
      <c r="X133" s="58">
        <f t="shared" si="38"/>
        <v>446700</v>
      </c>
      <c r="Y133" s="58">
        <f t="shared" si="38"/>
        <v>4686700</v>
      </c>
      <c r="Z133" s="58">
        <f t="shared" si="38"/>
        <v>734700</v>
      </c>
      <c r="AA133" s="58">
        <f t="shared" si="38"/>
        <v>2568000</v>
      </c>
      <c r="AB133" s="58">
        <f t="shared" si="38"/>
        <v>1893300</v>
      </c>
      <c r="AC133" s="58">
        <f t="shared" si="38"/>
        <v>208000</v>
      </c>
      <c r="AD133" s="58">
        <f t="shared" si="38"/>
        <v>209300</v>
      </c>
      <c r="AE133" s="58">
        <f t="shared" si="38"/>
        <v>2030700</v>
      </c>
      <c r="AF133" s="58">
        <f t="shared" si="38"/>
        <v>326700</v>
      </c>
      <c r="AG133" s="58">
        <f t="shared" si="38"/>
        <v>384000</v>
      </c>
    </row>
    <row r="134" spans="1:33" ht="21" customHeight="1" outlineLevel="2">
      <c r="A134" s="242">
        <v>5111003</v>
      </c>
      <c r="B134" s="243" t="s">
        <v>132</v>
      </c>
      <c r="C134" s="246" t="s">
        <v>67</v>
      </c>
      <c r="D134" s="125"/>
      <c r="E134" s="861">
        <f t="shared" ref="E134:E143" si="39">SUM(F134:AG134)</f>
        <v>44566000</v>
      </c>
      <c r="F134" s="125">
        <v>3000000</v>
      </c>
      <c r="G134" s="125">
        <v>15336500</v>
      </c>
      <c r="H134" s="125">
        <v>272000</v>
      </c>
      <c r="I134" s="125">
        <v>0</v>
      </c>
      <c r="J134" s="125">
        <v>1665300</v>
      </c>
      <c r="K134" s="125">
        <v>541300</v>
      </c>
      <c r="L134" s="125">
        <v>480000</v>
      </c>
      <c r="M134" s="125">
        <v>572000</v>
      </c>
      <c r="N134" s="125">
        <v>398700</v>
      </c>
      <c r="O134" s="125">
        <v>2098700</v>
      </c>
      <c r="P134" s="125">
        <v>40000</v>
      </c>
      <c r="Q134" s="125">
        <v>2570700</v>
      </c>
      <c r="R134" s="125">
        <v>1116000</v>
      </c>
      <c r="S134" s="125">
        <v>632000</v>
      </c>
      <c r="T134" s="125">
        <v>1098700</v>
      </c>
      <c r="U134" s="125">
        <v>549300</v>
      </c>
      <c r="V134" s="125">
        <v>236000</v>
      </c>
      <c r="W134" s="125">
        <v>1370700</v>
      </c>
      <c r="X134" s="125">
        <v>446700</v>
      </c>
      <c r="Y134" s="125">
        <v>4686700</v>
      </c>
      <c r="Z134" s="125">
        <v>734700</v>
      </c>
      <c r="AA134" s="125">
        <v>2568000</v>
      </c>
      <c r="AB134" s="125">
        <v>993300</v>
      </c>
      <c r="AC134" s="125">
        <v>208000</v>
      </c>
      <c r="AD134" s="125">
        <v>209300</v>
      </c>
      <c r="AE134" s="125">
        <v>2030700</v>
      </c>
      <c r="AF134" s="125">
        <v>326700</v>
      </c>
      <c r="AG134" s="125">
        <v>384000</v>
      </c>
    </row>
    <row r="135" spans="1:33" s="127" customFormat="1" ht="21" customHeight="1" outlineLevel="2">
      <c r="A135" s="263">
        <v>5111005</v>
      </c>
      <c r="B135" s="146" t="s">
        <v>133</v>
      </c>
      <c r="C135" s="887" t="s">
        <v>67</v>
      </c>
      <c r="D135" s="125"/>
      <c r="E135" s="888">
        <f t="shared" si="39"/>
        <v>0</v>
      </c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</row>
    <row r="136" spans="1:33" s="127" customFormat="1" ht="21" customHeight="1" outlineLevel="2">
      <c r="A136" s="249">
        <v>5111010</v>
      </c>
      <c r="B136" s="145" t="s">
        <v>339</v>
      </c>
      <c r="C136" s="887" t="s">
        <v>67</v>
      </c>
      <c r="D136" s="125"/>
      <c r="E136" s="888">
        <f t="shared" si="39"/>
        <v>0</v>
      </c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</row>
    <row r="137" spans="1:33" s="127" customFormat="1" ht="21" customHeight="1" outlineLevel="2">
      <c r="A137" s="249">
        <v>5111011</v>
      </c>
      <c r="B137" s="145" t="s">
        <v>340</v>
      </c>
      <c r="C137" s="887" t="s">
        <v>67</v>
      </c>
      <c r="D137" s="125"/>
      <c r="E137" s="888">
        <f t="shared" si="39"/>
        <v>0</v>
      </c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</row>
    <row r="138" spans="1:33" s="127" customFormat="1" ht="21" customHeight="1" outlineLevel="2">
      <c r="A138" s="249">
        <v>5111012</v>
      </c>
      <c r="B138" s="145" t="s">
        <v>341</v>
      </c>
      <c r="C138" s="887" t="s">
        <v>67</v>
      </c>
      <c r="D138" s="125"/>
      <c r="E138" s="888">
        <f t="shared" si="39"/>
        <v>0</v>
      </c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</row>
    <row r="139" spans="1:33" s="127" customFormat="1" ht="21" customHeight="1" outlineLevel="2">
      <c r="A139" s="249">
        <v>5111013</v>
      </c>
      <c r="B139" s="145" t="s">
        <v>342</v>
      </c>
      <c r="C139" s="887" t="s">
        <v>67</v>
      </c>
      <c r="D139" s="125"/>
      <c r="E139" s="888">
        <f t="shared" si="39"/>
        <v>0</v>
      </c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</row>
    <row r="140" spans="1:33" s="127" customFormat="1" ht="21" customHeight="1" outlineLevel="2">
      <c r="A140" s="249">
        <v>5111014</v>
      </c>
      <c r="B140" s="145" t="s">
        <v>343</v>
      </c>
      <c r="C140" s="887" t="s">
        <v>67</v>
      </c>
      <c r="D140" s="125"/>
      <c r="E140" s="888">
        <f t="shared" si="39"/>
        <v>0</v>
      </c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</row>
    <row r="141" spans="1:33" s="127" customFormat="1" ht="21" customHeight="1" outlineLevel="2">
      <c r="A141" s="249">
        <v>5111015</v>
      </c>
      <c r="B141" s="145" t="s">
        <v>415</v>
      </c>
      <c r="C141" s="887" t="s">
        <v>67</v>
      </c>
      <c r="D141" s="125"/>
      <c r="E141" s="888">
        <f t="shared" si="39"/>
        <v>23661000</v>
      </c>
      <c r="F141" s="125">
        <v>3733000</v>
      </c>
      <c r="G141" s="125">
        <v>9973000</v>
      </c>
      <c r="H141" s="125"/>
      <c r="I141" s="125"/>
      <c r="J141" s="125"/>
      <c r="K141" s="125">
        <v>650000</v>
      </c>
      <c r="L141" s="125"/>
      <c r="M141" s="125">
        <v>1300000</v>
      </c>
      <c r="N141" s="125">
        <v>800000</v>
      </c>
      <c r="O141" s="125"/>
      <c r="P141" s="125"/>
      <c r="Q141" s="125">
        <v>6000000</v>
      </c>
      <c r="R141" s="125"/>
      <c r="S141" s="125"/>
      <c r="T141" s="125"/>
      <c r="U141" s="125"/>
      <c r="V141" s="125">
        <v>165000</v>
      </c>
      <c r="W141" s="125">
        <v>140000</v>
      </c>
      <c r="X141" s="125"/>
      <c r="Y141" s="125"/>
      <c r="Z141" s="125"/>
      <c r="AA141" s="125"/>
      <c r="AB141" s="125">
        <v>900000</v>
      </c>
      <c r="AC141" s="125"/>
      <c r="AD141" s="125"/>
      <c r="AE141" s="125"/>
      <c r="AF141" s="125"/>
      <c r="AG141" s="125"/>
    </row>
    <row r="142" spans="1:33" s="127" customFormat="1" ht="21" customHeight="1" outlineLevel="2">
      <c r="A142" s="249">
        <v>5111017</v>
      </c>
      <c r="B142" s="250" t="s">
        <v>345</v>
      </c>
      <c r="C142" s="887" t="s">
        <v>67</v>
      </c>
      <c r="D142" s="125"/>
      <c r="E142" s="888">
        <f t="shared" si="39"/>
        <v>0</v>
      </c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</row>
    <row r="143" spans="1:33" ht="21" customHeight="1" outlineLevel="2">
      <c r="A143" s="249">
        <v>5111018</v>
      </c>
      <c r="B143" s="250" t="s">
        <v>346</v>
      </c>
      <c r="C143" s="246" t="s">
        <v>67</v>
      </c>
      <c r="D143" s="125"/>
      <c r="E143" s="861">
        <f t="shared" si="39"/>
        <v>0</v>
      </c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</row>
    <row r="144" spans="1:33" ht="21" customHeight="1" outlineLevel="2">
      <c r="A144" s="889">
        <v>5111019</v>
      </c>
      <c r="B144" s="890" t="s">
        <v>551</v>
      </c>
      <c r="C144" s="891" t="s">
        <v>67</v>
      </c>
      <c r="D144" s="244"/>
      <c r="E144" s="892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</row>
    <row r="145" spans="1:33" ht="21">
      <c r="A145" s="63" t="s">
        <v>134</v>
      </c>
      <c r="B145" s="68"/>
      <c r="C145" s="65" t="s">
        <v>67</v>
      </c>
      <c r="D145" s="58">
        <f>SUM(D146:D148)</f>
        <v>0</v>
      </c>
      <c r="E145" s="882">
        <f>SUM(E146:E148)</f>
        <v>1500000</v>
      </c>
      <c r="F145" s="58">
        <f t="shared" ref="F145:AG145" si="40">SUM(F146:F148)</f>
        <v>0</v>
      </c>
      <c r="G145" s="58">
        <f t="shared" si="40"/>
        <v>0</v>
      </c>
      <c r="H145" s="58">
        <f t="shared" si="40"/>
        <v>0</v>
      </c>
      <c r="I145" s="58">
        <f t="shared" si="40"/>
        <v>0</v>
      </c>
      <c r="J145" s="58">
        <f t="shared" si="40"/>
        <v>0</v>
      </c>
      <c r="K145" s="58">
        <f t="shared" si="40"/>
        <v>0</v>
      </c>
      <c r="L145" s="58">
        <f t="shared" si="40"/>
        <v>0</v>
      </c>
      <c r="M145" s="58">
        <f t="shared" si="40"/>
        <v>0</v>
      </c>
      <c r="N145" s="58">
        <f t="shared" si="40"/>
        <v>0</v>
      </c>
      <c r="O145" s="58">
        <f t="shared" si="40"/>
        <v>0</v>
      </c>
      <c r="P145" s="58">
        <f t="shared" si="40"/>
        <v>0</v>
      </c>
      <c r="Q145" s="58">
        <f t="shared" si="40"/>
        <v>1500000</v>
      </c>
      <c r="R145" s="58">
        <f t="shared" si="40"/>
        <v>0</v>
      </c>
      <c r="S145" s="58">
        <f t="shared" si="40"/>
        <v>0</v>
      </c>
      <c r="T145" s="58">
        <f t="shared" si="40"/>
        <v>0</v>
      </c>
      <c r="U145" s="58">
        <f t="shared" si="40"/>
        <v>0</v>
      </c>
      <c r="V145" s="58">
        <f t="shared" si="40"/>
        <v>0</v>
      </c>
      <c r="W145" s="58">
        <f t="shared" si="40"/>
        <v>0</v>
      </c>
      <c r="X145" s="58">
        <f t="shared" si="40"/>
        <v>0</v>
      </c>
      <c r="Y145" s="58">
        <f t="shared" si="40"/>
        <v>0</v>
      </c>
      <c r="Z145" s="58">
        <f t="shared" si="40"/>
        <v>0</v>
      </c>
      <c r="AA145" s="58">
        <f t="shared" si="40"/>
        <v>0</v>
      </c>
      <c r="AB145" s="58">
        <f t="shared" si="40"/>
        <v>0</v>
      </c>
      <c r="AC145" s="58">
        <f t="shared" si="40"/>
        <v>0</v>
      </c>
      <c r="AD145" s="58">
        <f t="shared" si="40"/>
        <v>0</v>
      </c>
      <c r="AE145" s="58">
        <f t="shared" si="40"/>
        <v>0</v>
      </c>
      <c r="AF145" s="58">
        <f t="shared" si="40"/>
        <v>0</v>
      </c>
      <c r="AG145" s="58">
        <f t="shared" si="40"/>
        <v>0</v>
      </c>
    </row>
    <row r="146" spans="1:33" ht="21" customHeight="1" outlineLevel="2">
      <c r="A146" s="69">
        <v>5111001</v>
      </c>
      <c r="B146" s="51" t="s">
        <v>135</v>
      </c>
      <c r="C146" s="52" t="s">
        <v>67</v>
      </c>
      <c r="D146" s="125"/>
      <c r="E146" s="861">
        <f t="shared" ref="E146:E157" si="41">SUM(F146:AG146)</f>
        <v>1500000</v>
      </c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>
        <v>1500000</v>
      </c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</row>
    <row r="147" spans="1:33" ht="21" customHeight="1" outlineLevel="2">
      <c r="A147" s="893">
        <v>5111006</v>
      </c>
      <c r="B147" s="51" t="s">
        <v>136</v>
      </c>
      <c r="C147" s="52" t="s">
        <v>67</v>
      </c>
      <c r="D147" s="125"/>
      <c r="E147" s="861">
        <f t="shared" si="41"/>
        <v>0</v>
      </c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</row>
    <row r="148" spans="1:33" ht="21" customHeight="1" outlineLevel="2">
      <c r="A148" s="894">
        <v>5111007</v>
      </c>
      <c r="B148" s="51" t="s">
        <v>137</v>
      </c>
      <c r="C148" s="262" t="s">
        <v>67</v>
      </c>
      <c r="D148" s="125"/>
      <c r="E148" s="861">
        <f t="shared" si="41"/>
        <v>0</v>
      </c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</row>
    <row r="149" spans="1:33" ht="21">
      <c r="A149" s="63" t="s">
        <v>138</v>
      </c>
      <c r="B149" s="68"/>
      <c r="C149" s="65" t="s">
        <v>67</v>
      </c>
      <c r="D149" s="58">
        <f t="shared" ref="D149:AG149" si="42">SUM(D150)</f>
        <v>0</v>
      </c>
      <c r="E149" s="882">
        <f>SUM(E150)</f>
        <v>0</v>
      </c>
      <c r="F149" s="58">
        <f t="shared" si="42"/>
        <v>0</v>
      </c>
      <c r="G149" s="58">
        <f t="shared" si="42"/>
        <v>-16895000</v>
      </c>
      <c r="H149" s="58">
        <f t="shared" si="42"/>
        <v>0</v>
      </c>
      <c r="I149" s="58">
        <f t="shared" si="42"/>
        <v>19766000</v>
      </c>
      <c r="J149" s="58">
        <f t="shared" si="42"/>
        <v>-14000</v>
      </c>
      <c r="K149" s="58">
        <f t="shared" si="42"/>
        <v>0</v>
      </c>
      <c r="L149" s="58">
        <f t="shared" si="42"/>
        <v>0</v>
      </c>
      <c r="M149" s="58">
        <f t="shared" si="42"/>
        <v>0</v>
      </c>
      <c r="N149" s="58">
        <f t="shared" si="42"/>
        <v>0</v>
      </c>
      <c r="O149" s="58">
        <f t="shared" si="42"/>
        <v>-2857000</v>
      </c>
      <c r="P149" s="58">
        <f t="shared" si="42"/>
        <v>0</v>
      </c>
      <c r="Q149" s="58">
        <f t="shared" si="42"/>
        <v>4334000</v>
      </c>
      <c r="R149" s="58">
        <f t="shared" si="42"/>
        <v>-4334000</v>
      </c>
      <c r="S149" s="58">
        <f t="shared" si="42"/>
        <v>0</v>
      </c>
      <c r="T149" s="58">
        <f t="shared" si="42"/>
        <v>-1467000</v>
      </c>
      <c r="U149" s="58">
        <f t="shared" si="42"/>
        <v>1467000</v>
      </c>
      <c r="V149" s="58">
        <f t="shared" si="42"/>
        <v>0</v>
      </c>
      <c r="W149" s="58">
        <f t="shared" si="42"/>
        <v>0</v>
      </c>
      <c r="X149" s="58">
        <f t="shared" si="42"/>
        <v>0</v>
      </c>
      <c r="Y149" s="58">
        <f t="shared" si="42"/>
        <v>0</v>
      </c>
      <c r="Z149" s="58">
        <f t="shared" si="42"/>
        <v>0</v>
      </c>
      <c r="AA149" s="58">
        <f t="shared" si="42"/>
        <v>0</v>
      </c>
      <c r="AB149" s="58">
        <f t="shared" si="42"/>
        <v>0</v>
      </c>
      <c r="AC149" s="58">
        <f t="shared" si="42"/>
        <v>0</v>
      </c>
      <c r="AD149" s="58">
        <f t="shared" si="42"/>
        <v>0</v>
      </c>
      <c r="AE149" s="58">
        <f t="shared" si="42"/>
        <v>0</v>
      </c>
      <c r="AF149" s="58">
        <f t="shared" si="42"/>
        <v>0</v>
      </c>
      <c r="AG149" s="58">
        <f t="shared" si="42"/>
        <v>0</v>
      </c>
    </row>
    <row r="150" spans="1:33" ht="21" customHeight="1" outlineLevel="2">
      <c r="A150" s="70">
        <v>9310000001</v>
      </c>
      <c r="B150" s="71" t="s">
        <v>139</v>
      </c>
      <c r="C150" s="72" t="s">
        <v>67</v>
      </c>
      <c r="D150" s="125"/>
      <c r="E150" s="861">
        <f>SUM(F150:AG150)</f>
        <v>0</v>
      </c>
      <c r="F150" s="125"/>
      <c r="G150" s="125">
        <v>-16895000</v>
      </c>
      <c r="H150" s="125"/>
      <c r="I150" s="125">
        <v>19766000</v>
      </c>
      <c r="J150" s="125">
        <v>-14000</v>
      </c>
      <c r="K150" s="125"/>
      <c r="L150" s="125"/>
      <c r="M150" s="125"/>
      <c r="N150" s="125"/>
      <c r="O150" s="125">
        <v>-2857000</v>
      </c>
      <c r="P150" s="125"/>
      <c r="Q150" s="125">
        <v>4334000</v>
      </c>
      <c r="R150" s="125">
        <v>-4334000</v>
      </c>
      <c r="S150" s="125"/>
      <c r="T150" s="125">
        <v>-1467000</v>
      </c>
      <c r="U150" s="125">
        <v>1467000</v>
      </c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</row>
    <row r="151" spans="1:33" ht="21">
      <c r="A151" s="63" t="s">
        <v>140</v>
      </c>
      <c r="B151" s="68"/>
      <c r="C151" s="65" t="s">
        <v>67</v>
      </c>
      <c r="D151" s="58">
        <f>SUM(D152:D153)</f>
        <v>0</v>
      </c>
      <c r="E151" s="882">
        <f>SUM(E152:E153)</f>
        <v>0</v>
      </c>
      <c r="F151" s="58">
        <f t="shared" ref="F151:AG151" si="43">SUM(F152:F153)</f>
        <v>0</v>
      </c>
      <c r="G151" s="58">
        <f t="shared" si="43"/>
        <v>0</v>
      </c>
      <c r="H151" s="58">
        <f t="shared" si="43"/>
        <v>0</v>
      </c>
      <c r="I151" s="58">
        <f t="shared" si="43"/>
        <v>0</v>
      </c>
      <c r="J151" s="58">
        <f t="shared" si="43"/>
        <v>0</v>
      </c>
      <c r="K151" s="58">
        <f t="shared" si="43"/>
        <v>0</v>
      </c>
      <c r="L151" s="58">
        <f t="shared" si="43"/>
        <v>0</v>
      </c>
      <c r="M151" s="58">
        <f t="shared" si="43"/>
        <v>0</v>
      </c>
      <c r="N151" s="58">
        <f t="shared" si="43"/>
        <v>0</v>
      </c>
      <c r="O151" s="58">
        <f t="shared" si="43"/>
        <v>0</v>
      </c>
      <c r="P151" s="58">
        <f t="shared" si="43"/>
        <v>0</v>
      </c>
      <c r="Q151" s="58">
        <f t="shared" si="43"/>
        <v>0</v>
      </c>
      <c r="R151" s="58">
        <f t="shared" si="43"/>
        <v>0</v>
      </c>
      <c r="S151" s="58">
        <f t="shared" si="43"/>
        <v>0</v>
      </c>
      <c r="T151" s="58">
        <f t="shared" si="43"/>
        <v>0</v>
      </c>
      <c r="U151" s="58">
        <f t="shared" si="43"/>
        <v>0</v>
      </c>
      <c r="V151" s="58">
        <f t="shared" si="43"/>
        <v>0</v>
      </c>
      <c r="W151" s="58">
        <f t="shared" si="43"/>
        <v>0</v>
      </c>
      <c r="X151" s="58">
        <f t="shared" si="43"/>
        <v>0</v>
      </c>
      <c r="Y151" s="58">
        <f t="shared" si="43"/>
        <v>0</v>
      </c>
      <c r="Z151" s="58">
        <f t="shared" si="43"/>
        <v>0</v>
      </c>
      <c r="AA151" s="58">
        <f t="shared" si="43"/>
        <v>0</v>
      </c>
      <c r="AB151" s="58">
        <f t="shared" si="43"/>
        <v>0</v>
      </c>
      <c r="AC151" s="58">
        <f t="shared" si="43"/>
        <v>0</v>
      </c>
      <c r="AD151" s="58">
        <f t="shared" si="43"/>
        <v>0</v>
      </c>
      <c r="AE151" s="58">
        <f t="shared" si="43"/>
        <v>0</v>
      </c>
      <c r="AF151" s="58">
        <f t="shared" si="43"/>
        <v>0</v>
      </c>
      <c r="AG151" s="58">
        <f t="shared" si="43"/>
        <v>0</v>
      </c>
    </row>
    <row r="152" spans="1:33" ht="21" customHeight="1" outlineLevel="2">
      <c r="A152" s="894">
        <v>4291005</v>
      </c>
      <c r="B152" s="51" t="s">
        <v>141</v>
      </c>
      <c r="C152" s="262" t="s">
        <v>67</v>
      </c>
      <c r="D152" s="125"/>
      <c r="E152" s="861">
        <f t="shared" si="41"/>
        <v>0</v>
      </c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</row>
    <row r="153" spans="1:33" ht="21" customHeight="1" outlineLevel="2">
      <c r="A153" s="261">
        <v>5111002</v>
      </c>
      <c r="B153" s="51" t="s">
        <v>142</v>
      </c>
      <c r="C153" s="262" t="s">
        <v>67</v>
      </c>
      <c r="D153" s="125"/>
      <c r="E153" s="861">
        <f t="shared" si="41"/>
        <v>0</v>
      </c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</row>
    <row r="154" spans="1:33" ht="21">
      <c r="A154" s="55" t="s">
        <v>143</v>
      </c>
      <c r="B154" s="56"/>
      <c r="C154" s="57" t="s">
        <v>67</v>
      </c>
      <c r="D154" s="58">
        <f>SUM(D155:D157)</f>
        <v>0</v>
      </c>
      <c r="E154" s="882">
        <f>SUM(E155:E157)</f>
        <v>227200000</v>
      </c>
      <c r="F154" s="58">
        <f t="shared" ref="F154:AG154" si="44">SUM(F155:F157)</f>
        <v>19050000</v>
      </c>
      <c r="G154" s="58">
        <f t="shared" si="44"/>
        <v>72500000</v>
      </c>
      <c r="H154" s="58">
        <f t="shared" si="44"/>
        <v>1670000</v>
      </c>
      <c r="I154" s="58">
        <f t="shared" si="44"/>
        <v>610000</v>
      </c>
      <c r="J154" s="58">
        <f t="shared" si="44"/>
        <v>9670000</v>
      </c>
      <c r="K154" s="58">
        <f t="shared" si="44"/>
        <v>3430000</v>
      </c>
      <c r="L154" s="58">
        <f t="shared" si="44"/>
        <v>2830000</v>
      </c>
      <c r="M154" s="58">
        <f t="shared" si="44"/>
        <v>1920000</v>
      </c>
      <c r="N154" s="58">
        <f t="shared" si="44"/>
        <v>2950000</v>
      </c>
      <c r="O154" s="58">
        <f t="shared" si="44"/>
        <v>9700000</v>
      </c>
      <c r="P154" s="58">
        <f t="shared" si="44"/>
        <v>590000</v>
      </c>
      <c r="Q154" s="58">
        <f t="shared" si="44"/>
        <v>24170000</v>
      </c>
      <c r="R154" s="58">
        <f t="shared" si="44"/>
        <v>3250000</v>
      </c>
      <c r="S154" s="58">
        <f t="shared" si="44"/>
        <v>3820000</v>
      </c>
      <c r="T154" s="58">
        <f t="shared" si="44"/>
        <v>5720000</v>
      </c>
      <c r="U154" s="58">
        <f t="shared" si="44"/>
        <v>3100000</v>
      </c>
      <c r="V154" s="58">
        <f t="shared" si="44"/>
        <v>1240000</v>
      </c>
      <c r="W154" s="58">
        <f t="shared" si="44"/>
        <v>8120000</v>
      </c>
      <c r="X154" s="58">
        <f t="shared" si="44"/>
        <v>2970000</v>
      </c>
      <c r="Y154" s="58">
        <f t="shared" si="44"/>
        <v>13450000</v>
      </c>
      <c r="Z154" s="58">
        <f t="shared" si="44"/>
        <v>2800000</v>
      </c>
      <c r="AA154" s="58">
        <f t="shared" si="44"/>
        <v>15150000</v>
      </c>
      <c r="AB154" s="58">
        <f t="shared" si="44"/>
        <v>3300000</v>
      </c>
      <c r="AC154" s="58">
        <f t="shared" si="44"/>
        <v>880000</v>
      </c>
      <c r="AD154" s="58">
        <f t="shared" si="44"/>
        <v>2070000</v>
      </c>
      <c r="AE154" s="58">
        <f t="shared" si="44"/>
        <v>8860000</v>
      </c>
      <c r="AF154" s="58">
        <f t="shared" si="44"/>
        <v>1010000</v>
      </c>
      <c r="AG154" s="58">
        <f t="shared" si="44"/>
        <v>2370000</v>
      </c>
    </row>
    <row r="155" spans="1:33" ht="21" customHeight="1" outlineLevel="2">
      <c r="A155" s="34">
        <v>5121002</v>
      </c>
      <c r="B155" s="51" t="s">
        <v>144</v>
      </c>
      <c r="C155" s="52" t="s">
        <v>67</v>
      </c>
      <c r="D155" s="125"/>
      <c r="E155" s="861">
        <f t="shared" si="41"/>
        <v>120840000</v>
      </c>
      <c r="F155" s="125">
        <v>17550000</v>
      </c>
      <c r="G155" s="125">
        <v>37000000</v>
      </c>
      <c r="H155" s="125">
        <v>800000</v>
      </c>
      <c r="I155" s="125">
        <v>10000</v>
      </c>
      <c r="J155" s="125">
        <v>4000000</v>
      </c>
      <c r="K155" s="125">
        <v>2000000</v>
      </c>
      <c r="L155" s="125">
        <v>1600000</v>
      </c>
      <c r="M155" s="125">
        <v>800000</v>
      </c>
      <c r="N155" s="125">
        <v>1430000</v>
      </c>
      <c r="O155" s="125">
        <v>4200000</v>
      </c>
      <c r="P155" s="125">
        <v>300000</v>
      </c>
      <c r="Q155" s="125">
        <v>10000000</v>
      </c>
      <c r="R155" s="125">
        <v>1500000</v>
      </c>
      <c r="S155" s="125">
        <v>1700000</v>
      </c>
      <c r="T155" s="125">
        <v>2400000</v>
      </c>
      <c r="U155" s="125">
        <v>1500000</v>
      </c>
      <c r="V155" s="125">
        <v>700000</v>
      </c>
      <c r="W155" s="125">
        <v>4500000</v>
      </c>
      <c r="X155" s="125">
        <v>1200000</v>
      </c>
      <c r="Y155" s="125">
        <v>9800000</v>
      </c>
      <c r="Z155" s="125">
        <v>1400000</v>
      </c>
      <c r="AA155" s="125">
        <v>8200000</v>
      </c>
      <c r="AB155" s="125">
        <v>1500000</v>
      </c>
      <c r="AC155" s="125">
        <v>350000</v>
      </c>
      <c r="AD155" s="125">
        <v>900000</v>
      </c>
      <c r="AE155" s="125">
        <v>3200000</v>
      </c>
      <c r="AF155" s="125">
        <v>800000</v>
      </c>
      <c r="AG155" s="125">
        <v>1500000</v>
      </c>
    </row>
    <row r="156" spans="1:33" ht="21" customHeight="1" outlineLevel="2">
      <c r="A156" s="258">
        <v>5241001</v>
      </c>
      <c r="B156" s="51" t="s">
        <v>145</v>
      </c>
      <c r="C156" s="246" t="s">
        <v>67</v>
      </c>
      <c r="D156" s="125"/>
      <c r="E156" s="861">
        <f t="shared" si="41"/>
        <v>101520000</v>
      </c>
      <c r="F156" s="125">
        <v>0</v>
      </c>
      <c r="G156" s="125">
        <v>35000000</v>
      </c>
      <c r="H156" s="125">
        <v>800000</v>
      </c>
      <c r="I156" s="125">
        <v>500000</v>
      </c>
      <c r="J156" s="125">
        <v>5500000</v>
      </c>
      <c r="K156" s="125">
        <v>1350000</v>
      </c>
      <c r="L156" s="125">
        <v>1150000</v>
      </c>
      <c r="M156" s="125">
        <v>1020000</v>
      </c>
      <c r="N156" s="125">
        <v>1400000</v>
      </c>
      <c r="O156" s="125">
        <v>5300000</v>
      </c>
      <c r="P156" s="125">
        <v>250000</v>
      </c>
      <c r="Q156" s="125">
        <v>14000000</v>
      </c>
      <c r="R156" s="125">
        <v>1650000</v>
      </c>
      <c r="S156" s="125">
        <v>2000000</v>
      </c>
      <c r="T156" s="125">
        <v>3200000</v>
      </c>
      <c r="U156" s="125">
        <v>1500000</v>
      </c>
      <c r="V156" s="125">
        <v>470000</v>
      </c>
      <c r="W156" s="125">
        <v>3500000</v>
      </c>
      <c r="X156" s="125">
        <v>1700000</v>
      </c>
      <c r="Y156" s="125">
        <v>3500000</v>
      </c>
      <c r="Z156" s="125">
        <v>1300000</v>
      </c>
      <c r="AA156" s="125">
        <v>6700000</v>
      </c>
      <c r="AB156" s="125">
        <v>1700000</v>
      </c>
      <c r="AC156" s="125">
        <v>480000</v>
      </c>
      <c r="AD156" s="125">
        <v>1100000</v>
      </c>
      <c r="AE156" s="125">
        <v>5500000</v>
      </c>
      <c r="AF156" s="125">
        <v>150000</v>
      </c>
      <c r="AG156" s="125">
        <v>800000</v>
      </c>
    </row>
    <row r="157" spans="1:33" ht="21" customHeight="1" outlineLevel="2">
      <c r="A157" s="259">
        <v>6251001</v>
      </c>
      <c r="B157" s="51" t="s">
        <v>146</v>
      </c>
      <c r="C157" s="260" t="s">
        <v>67</v>
      </c>
      <c r="D157" s="125"/>
      <c r="E157" s="861">
        <f t="shared" si="41"/>
        <v>4840000</v>
      </c>
      <c r="F157" s="125">
        <v>1500000</v>
      </c>
      <c r="G157" s="125">
        <v>500000</v>
      </c>
      <c r="H157" s="125">
        <v>70000</v>
      </c>
      <c r="I157" s="125">
        <v>100000</v>
      </c>
      <c r="J157" s="125">
        <v>170000</v>
      </c>
      <c r="K157" s="125">
        <v>80000</v>
      </c>
      <c r="L157" s="125">
        <v>80000</v>
      </c>
      <c r="M157" s="125">
        <v>100000</v>
      </c>
      <c r="N157" s="125">
        <v>120000</v>
      </c>
      <c r="O157" s="125">
        <v>200000</v>
      </c>
      <c r="P157" s="125">
        <v>40000</v>
      </c>
      <c r="Q157" s="125">
        <v>170000</v>
      </c>
      <c r="R157" s="125">
        <v>100000</v>
      </c>
      <c r="S157" s="125">
        <v>120000</v>
      </c>
      <c r="T157" s="125">
        <v>120000</v>
      </c>
      <c r="U157" s="125">
        <v>100000</v>
      </c>
      <c r="V157" s="125">
        <v>70000</v>
      </c>
      <c r="W157" s="125">
        <v>120000</v>
      </c>
      <c r="X157" s="125">
        <v>70000</v>
      </c>
      <c r="Y157" s="125">
        <v>150000</v>
      </c>
      <c r="Z157" s="125">
        <v>100000</v>
      </c>
      <c r="AA157" s="125">
        <v>250000</v>
      </c>
      <c r="AB157" s="125">
        <v>100000</v>
      </c>
      <c r="AC157" s="125">
        <v>50000</v>
      </c>
      <c r="AD157" s="125">
        <v>70000</v>
      </c>
      <c r="AE157" s="125">
        <v>160000</v>
      </c>
      <c r="AF157" s="125">
        <v>60000</v>
      </c>
      <c r="AG157" s="125">
        <v>70000</v>
      </c>
    </row>
    <row r="158" spans="1:33" ht="21" customHeight="1" outlineLevel="1">
      <c r="A158" s="40" t="s">
        <v>427</v>
      </c>
      <c r="B158" s="41"/>
      <c r="C158" s="895">
        <f>+E159+E171</f>
        <v>88249443</v>
      </c>
      <c r="D158" s="130">
        <f>D159+D171+D175</f>
        <v>0</v>
      </c>
      <c r="E158" s="881">
        <f>E159+E171+E175</f>
        <v>95465690</v>
      </c>
      <c r="F158" s="130">
        <f t="shared" ref="F158:AG158" si="45">F159+F171+F175</f>
        <v>20667000</v>
      </c>
      <c r="G158" s="130">
        <f t="shared" si="45"/>
        <v>6183443</v>
      </c>
      <c r="H158" s="130">
        <f t="shared" si="45"/>
        <v>491000</v>
      </c>
      <c r="I158" s="130">
        <f t="shared" si="45"/>
        <v>2363000</v>
      </c>
      <c r="J158" s="130">
        <f t="shared" si="45"/>
        <v>3373000</v>
      </c>
      <c r="K158" s="130">
        <f t="shared" si="45"/>
        <v>2498000</v>
      </c>
      <c r="L158" s="130">
        <f t="shared" si="45"/>
        <v>1623000</v>
      </c>
      <c r="M158" s="130">
        <f t="shared" si="45"/>
        <v>1433000</v>
      </c>
      <c r="N158" s="130">
        <f t="shared" si="45"/>
        <v>737000</v>
      </c>
      <c r="O158" s="130">
        <f t="shared" si="45"/>
        <v>4388000</v>
      </c>
      <c r="P158" s="130">
        <f t="shared" si="45"/>
        <v>551000</v>
      </c>
      <c r="Q158" s="130">
        <f t="shared" si="45"/>
        <v>17794247</v>
      </c>
      <c r="R158" s="130">
        <f t="shared" si="45"/>
        <v>983000</v>
      </c>
      <c r="S158" s="130">
        <f t="shared" si="45"/>
        <v>1701000</v>
      </c>
      <c r="T158" s="130">
        <f t="shared" si="45"/>
        <v>2658000</v>
      </c>
      <c r="U158" s="130">
        <f t="shared" si="45"/>
        <v>1096000</v>
      </c>
      <c r="V158" s="130">
        <f t="shared" si="45"/>
        <v>1343000</v>
      </c>
      <c r="W158" s="130">
        <f t="shared" si="45"/>
        <v>4325000</v>
      </c>
      <c r="X158" s="130">
        <f t="shared" si="45"/>
        <v>2200000</v>
      </c>
      <c r="Y158" s="130">
        <f t="shared" si="45"/>
        <v>4843000</v>
      </c>
      <c r="Z158" s="130">
        <f t="shared" si="45"/>
        <v>1408000</v>
      </c>
      <c r="AA158" s="130">
        <f t="shared" si="45"/>
        <v>6713000</v>
      </c>
      <c r="AB158" s="130">
        <f t="shared" si="45"/>
        <v>1271000</v>
      </c>
      <c r="AC158" s="130">
        <f t="shared" si="45"/>
        <v>438000</v>
      </c>
      <c r="AD158" s="130">
        <f t="shared" si="45"/>
        <v>906000</v>
      </c>
      <c r="AE158" s="130">
        <f t="shared" si="45"/>
        <v>1903000</v>
      </c>
      <c r="AF158" s="130">
        <f t="shared" si="45"/>
        <v>873000</v>
      </c>
      <c r="AG158" s="130">
        <f t="shared" si="45"/>
        <v>703000</v>
      </c>
    </row>
    <row r="159" spans="1:33" ht="21">
      <c r="A159" s="55" t="s">
        <v>147</v>
      </c>
      <c r="B159" s="56"/>
      <c r="C159" s="57" t="s">
        <v>67</v>
      </c>
      <c r="D159" s="58">
        <f>SUM(D160:D170)</f>
        <v>0</v>
      </c>
      <c r="E159" s="882">
        <f>SUM(E160:E170)</f>
        <v>83085000</v>
      </c>
      <c r="F159" s="58">
        <f t="shared" ref="F159:AG159" si="46">SUM(F160:F170)</f>
        <v>19035000</v>
      </c>
      <c r="G159" s="58">
        <f t="shared" si="46"/>
        <v>4695000</v>
      </c>
      <c r="H159" s="58">
        <f t="shared" si="46"/>
        <v>305000</v>
      </c>
      <c r="I159" s="58">
        <f t="shared" si="46"/>
        <v>2085000</v>
      </c>
      <c r="J159" s="58">
        <f t="shared" si="46"/>
        <v>3035000</v>
      </c>
      <c r="K159" s="58">
        <f t="shared" si="46"/>
        <v>2135000</v>
      </c>
      <c r="L159" s="58">
        <f t="shared" si="46"/>
        <v>1305000</v>
      </c>
      <c r="M159" s="58">
        <f t="shared" si="46"/>
        <v>1125000</v>
      </c>
      <c r="N159" s="58">
        <f t="shared" si="46"/>
        <v>492000</v>
      </c>
      <c r="O159" s="58">
        <f t="shared" si="46"/>
        <v>3975000</v>
      </c>
      <c r="P159" s="58">
        <f t="shared" si="46"/>
        <v>390000</v>
      </c>
      <c r="Q159" s="58">
        <f t="shared" si="46"/>
        <v>16930000</v>
      </c>
      <c r="R159" s="58">
        <f t="shared" si="46"/>
        <v>720000</v>
      </c>
      <c r="S159" s="58">
        <f t="shared" si="46"/>
        <v>1355000</v>
      </c>
      <c r="T159" s="58">
        <f t="shared" si="46"/>
        <v>2315000</v>
      </c>
      <c r="U159" s="58">
        <f t="shared" si="46"/>
        <v>870000</v>
      </c>
      <c r="V159" s="58">
        <f t="shared" si="46"/>
        <v>1115000</v>
      </c>
      <c r="W159" s="58">
        <f t="shared" si="46"/>
        <v>3867000</v>
      </c>
      <c r="X159" s="58">
        <f t="shared" si="46"/>
        <v>1787000</v>
      </c>
      <c r="Y159" s="58">
        <f t="shared" si="46"/>
        <v>4130000</v>
      </c>
      <c r="Z159" s="58">
        <f t="shared" si="46"/>
        <v>945000</v>
      </c>
      <c r="AA159" s="58">
        <f t="shared" si="46"/>
        <v>6045000</v>
      </c>
      <c r="AB159" s="58">
        <f t="shared" si="46"/>
        <v>805000</v>
      </c>
      <c r="AC159" s="58">
        <f t="shared" si="46"/>
        <v>297000</v>
      </c>
      <c r="AD159" s="58">
        <f t="shared" si="46"/>
        <v>720000</v>
      </c>
      <c r="AE159" s="58">
        <f t="shared" si="46"/>
        <v>1455000</v>
      </c>
      <c r="AF159" s="58">
        <f t="shared" si="46"/>
        <v>647000</v>
      </c>
      <c r="AG159" s="58">
        <f t="shared" si="46"/>
        <v>505000</v>
      </c>
    </row>
    <row r="160" spans="1:33" ht="21" customHeight="1" outlineLevel="2">
      <c r="A160" s="34">
        <v>5111004</v>
      </c>
      <c r="B160" s="51" t="s">
        <v>148</v>
      </c>
      <c r="C160" s="59" t="s">
        <v>67</v>
      </c>
      <c r="D160" s="125"/>
      <c r="E160" s="861">
        <f t="shared" ref="E160:E181" si="47">SUM(F160:AG160)</f>
        <v>2390000</v>
      </c>
      <c r="F160" s="125">
        <v>765000</v>
      </c>
      <c r="G160" s="125">
        <v>1275000</v>
      </c>
      <c r="H160" s="125">
        <v>5000</v>
      </c>
      <c r="I160" s="125">
        <v>5000</v>
      </c>
      <c r="J160" s="125">
        <v>40000</v>
      </c>
      <c r="K160" s="125">
        <v>10000</v>
      </c>
      <c r="L160" s="125">
        <v>5000</v>
      </c>
      <c r="M160" s="125">
        <v>10000</v>
      </c>
      <c r="N160" s="125">
        <v>7000</v>
      </c>
      <c r="O160" s="125">
        <v>30000</v>
      </c>
      <c r="P160" s="125">
        <v>5000</v>
      </c>
      <c r="Q160" s="125">
        <v>50000</v>
      </c>
      <c r="R160" s="125">
        <v>50000</v>
      </c>
      <c r="S160" s="125">
        <v>5000</v>
      </c>
      <c r="T160" s="125">
        <v>10000</v>
      </c>
      <c r="U160" s="125">
        <v>20000</v>
      </c>
      <c r="V160" s="125">
        <v>10000</v>
      </c>
      <c r="W160" s="125">
        <v>7000</v>
      </c>
      <c r="X160" s="125">
        <v>7000</v>
      </c>
      <c r="Y160" s="125">
        <v>20000</v>
      </c>
      <c r="Z160" s="125">
        <v>5000</v>
      </c>
      <c r="AA160" s="125">
        <v>5000</v>
      </c>
      <c r="AB160" s="125">
        <v>5000</v>
      </c>
      <c r="AC160" s="125">
        <v>12000</v>
      </c>
      <c r="AD160" s="125">
        <v>5000</v>
      </c>
      <c r="AE160" s="125">
        <v>10000</v>
      </c>
      <c r="AF160" s="125">
        <v>7000</v>
      </c>
      <c r="AG160" s="125">
        <v>5000</v>
      </c>
    </row>
    <row r="161" spans="1:33" ht="21" customHeight="1" outlineLevel="2">
      <c r="A161" s="258">
        <v>5131001</v>
      </c>
      <c r="B161" s="51" t="s">
        <v>149</v>
      </c>
      <c r="C161" s="246" t="s">
        <v>67</v>
      </c>
      <c r="D161" s="125"/>
      <c r="E161" s="861">
        <f t="shared" si="47"/>
        <v>2820000</v>
      </c>
      <c r="F161" s="125"/>
      <c r="G161" s="125">
        <v>500000</v>
      </c>
      <c r="H161" s="125">
        <v>50000</v>
      </c>
      <c r="I161" s="125">
        <v>10000</v>
      </c>
      <c r="J161" s="125">
        <v>100000</v>
      </c>
      <c r="K161" s="125">
        <v>20000</v>
      </c>
      <c r="L161" s="125">
        <v>20000</v>
      </c>
      <c r="M161" s="125">
        <v>20000</v>
      </c>
      <c r="N161" s="125">
        <v>30000</v>
      </c>
      <c r="O161" s="125">
        <v>100000</v>
      </c>
      <c r="P161" s="125">
        <v>30000</v>
      </c>
      <c r="Q161" s="125">
        <v>800000</v>
      </c>
      <c r="R161" s="125">
        <v>5000</v>
      </c>
      <c r="S161" s="125">
        <v>200000</v>
      </c>
      <c r="T161" s="125">
        <v>15000</v>
      </c>
      <c r="U161" s="125">
        <v>60000</v>
      </c>
      <c r="V161" s="125">
        <v>30000</v>
      </c>
      <c r="W161" s="125">
        <v>40000</v>
      </c>
      <c r="X161" s="125">
        <v>20000</v>
      </c>
      <c r="Y161" s="125">
        <v>400000</v>
      </c>
      <c r="Z161" s="125">
        <v>5000</v>
      </c>
      <c r="AA161" s="125">
        <v>200000</v>
      </c>
      <c r="AB161" s="125">
        <v>5000</v>
      </c>
      <c r="AC161" s="125">
        <v>20000</v>
      </c>
      <c r="AD161" s="125">
        <v>20000</v>
      </c>
      <c r="AE161" s="125">
        <v>100000</v>
      </c>
      <c r="AF161" s="125">
        <v>10000</v>
      </c>
      <c r="AG161" s="125">
        <v>10000</v>
      </c>
    </row>
    <row r="162" spans="1:33" ht="21" customHeight="1" outlineLevel="2">
      <c r="A162" s="258">
        <v>5131002</v>
      </c>
      <c r="B162" s="51" t="s">
        <v>150</v>
      </c>
      <c r="C162" s="246" t="s">
        <v>67</v>
      </c>
      <c r="D162" s="125"/>
      <c r="E162" s="861">
        <f t="shared" si="47"/>
        <v>3120000</v>
      </c>
      <c r="F162" s="125"/>
      <c r="G162" s="125">
        <v>1000000</v>
      </c>
      <c r="H162" s="125">
        <v>30000</v>
      </c>
      <c r="I162" s="125">
        <v>20000</v>
      </c>
      <c r="J162" s="125">
        <v>50000</v>
      </c>
      <c r="K162" s="125">
        <v>50000</v>
      </c>
      <c r="L162" s="125">
        <v>50000</v>
      </c>
      <c r="M162" s="125">
        <v>30000</v>
      </c>
      <c r="N162" s="125">
        <v>30000</v>
      </c>
      <c r="O162" s="125">
        <v>100000</v>
      </c>
      <c r="P162" s="125">
        <v>5000</v>
      </c>
      <c r="Q162" s="125">
        <v>350000</v>
      </c>
      <c r="R162" s="125">
        <v>30000</v>
      </c>
      <c r="S162" s="125">
        <v>80000</v>
      </c>
      <c r="T162" s="125">
        <v>50000</v>
      </c>
      <c r="U162" s="125">
        <v>20000</v>
      </c>
      <c r="V162" s="125">
        <v>10000</v>
      </c>
      <c r="W162" s="125">
        <v>300000</v>
      </c>
      <c r="X162" s="125">
        <v>80000</v>
      </c>
      <c r="Y162" s="125">
        <v>80000</v>
      </c>
      <c r="Z162" s="125">
        <v>100000</v>
      </c>
      <c r="AA162" s="125">
        <v>200000</v>
      </c>
      <c r="AB162" s="125">
        <v>30000</v>
      </c>
      <c r="AC162" s="125">
        <v>15000</v>
      </c>
      <c r="AD162" s="125">
        <v>10000</v>
      </c>
      <c r="AE162" s="125">
        <v>300000</v>
      </c>
      <c r="AF162" s="125">
        <v>50000</v>
      </c>
      <c r="AG162" s="125">
        <v>50000</v>
      </c>
    </row>
    <row r="163" spans="1:33" ht="21" customHeight="1" outlineLevel="2">
      <c r="A163" s="258">
        <v>5131003</v>
      </c>
      <c r="B163" s="51" t="s">
        <v>151</v>
      </c>
      <c r="C163" s="246" t="s">
        <v>67</v>
      </c>
      <c r="D163" s="125"/>
      <c r="E163" s="861">
        <f t="shared" si="47"/>
        <v>2365000</v>
      </c>
      <c r="F163" s="125"/>
      <c r="G163" s="125">
        <v>1200000</v>
      </c>
      <c r="H163" s="125">
        <v>5000</v>
      </c>
      <c r="I163" s="125">
        <v>25000</v>
      </c>
      <c r="J163" s="125">
        <v>200000</v>
      </c>
      <c r="K163" s="125">
        <v>10000</v>
      </c>
      <c r="L163" s="125">
        <v>5000</v>
      </c>
      <c r="M163" s="125">
        <v>30000</v>
      </c>
      <c r="N163" s="125">
        <v>40000</v>
      </c>
      <c r="O163" s="125">
        <v>25000</v>
      </c>
      <c r="P163" s="125">
        <v>25000</v>
      </c>
      <c r="Q163" s="125">
        <v>120000</v>
      </c>
      <c r="R163" s="125">
        <v>5000</v>
      </c>
      <c r="S163" s="125">
        <v>50000</v>
      </c>
      <c r="T163" s="125">
        <v>60000</v>
      </c>
      <c r="U163" s="125">
        <v>60000</v>
      </c>
      <c r="V163" s="125">
        <v>50000</v>
      </c>
      <c r="W163" s="125">
        <v>5000</v>
      </c>
      <c r="X163" s="125">
        <v>50000</v>
      </c>
      <c r="Y163" s="125">
        <v>50000</v>
      </c>
      <c r="Z163" s="125">
        <v>50000</v>
      </c>
      <c r="AA163" s="125">
        <v>100000</v>
      </c>
      <c r="AB163" s="125">
        <v>35000</v>
      </c>
      <c r="AC163" s="125">
        <v>10000</v>
      </c>
      <c r="AD163" s="125">
        <v>10000</v>
      </c>
      <c r="AE163" s="125">
        <v>100000</v>
      </c>
      <c r="AF163" s="125">
        <v>25000</v>
      </c>
      <c r="AG163" s="125">
        <v>20000</v>
      </c>
    </row>
    <row r="164" spans="1:33" ht="21" customHeight="1" outlineLevel="2">
      <c r="A164" s="258">
        <v>5211001</v>
      </c>
      <c r="B164" s="51" t="s">
        <v>152</v>
      </c>
      <c r="C164" s="246" t="s">
        <v>67</v>
      </c>
      <c r="D164" s="125"/>
      <c r="E164" s="861">
        <f t="shared" si="47"/>
        <v>285000</v>
      </c>
      <c r="F164" s="125"/>
      <c r="G164" s="125">
        <v>100000</v>
      </c>
      <c r="H164" s="125">
        <v>5000</v>
      </c>
      <c r="I164" s="125">
        <v>5000</v>
      </c>
      <c r="J164" s="125">
        <v>5000</v>
      </c>
      <c r="K164" s="125">
        <v>5000</v>
      </c>
      <c r="L164" s="125">
        <v>5000</v>
      </c>
      <c r="M164" s="125">
        <v>5000</v>
      </c>
      <c r="N164" s="125">
        <v>5000</v>
      </c>
      <c r="O164" s="125">
        <v>5000</v>
      </c>
      <c r="P164" s="125">
        <v>5000</v>
      </c>
      <c r="Q164" s="125">
        <v>10000</v>
      </c>
      <c r="R164" s="125">
        <v>5000</v>
      </c>
      <c r="S164" s="125">
        <v>5000</v>
      </c>
      <c r="T164" s="125">
        <v>30000</v>
      </c>
      <c r="U164" s="125">
        <v>5000</v>
      </c>
      <c r="V164" s="125">
        <v>5000</v>
      </c>
      <c r="W164" s="125">
        <v>5000</v>
      </c>
      <c r="X164" s="125">
        <v>5000</v>
      </c>
      <c r="Y164" s="125">
        <v>20000</v>
      </c>
      <c r="Z164" s="125">
        <v>5000</v>
      </c>
      <c r="AA164" s="125">
        <v>10000</v>
      </c>
      <c r="AB164" s="125">
        <v>5000</v>
      </c>
      <c r="AC164" s="125">
        <v>5000</v>
      </c>
      <c r="AD164" s="125">
        <v>10000</v>
      </c>
      <c r="AE164" s="125">
        <v>5000</v>
      </c>
      <c r="AF164" s="125">
        <v>5000</v>
      </c>
      <c r="AG164" s="125">
        <v>5000</v>
      </c>
    </row>
    <row r="165" spans="1:33" ht="21" customHeight="1" outlineLevel="2">
      <c r="A165" s="258">
        <v>5211002</v>
      </c>
      <c r="B165" s="51" t="s">
        <v>153</v>
      </c>
      <c r="C165" s="246" t="s">
        <v>67</v>
      </c>
      <c r="D165" s="125"/>
      <c r="E165" s="861">
        <f t="shared" si="47"/>
        <v>0</v>
      </c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</row>
    <row r="166" spans="1:33" ht="21" customHeight="1" outlineLevel="2">
      <c r="A166" s="258">
        <v>5221001</v>
      </c>
      <c r="B166" s="51" t="s">
        <v>154</v>
      </c>
      <c r="C166" s="246" t="s">
        <v>67</v>
      </c>
      <c r="D166" s="125"/>
      <c r="E166" s="861">
        <f t="shared" si="47"/>
        <v>63970000</v>
      </c>
      <c r="F166" s="125">
        <v>11000000</v>
      </c>
      <c r="G166" s="125">
        <v>500000</v>
      </c>
      <c r="H166" s="125">
        <v>200000</v>
      </c>
      <c r="I166" s="125">
        <v>2000000</v>
      </c>
      <c r="J166" s="125">
        <v>2600000</v>
      </c>
      <c r="K166" s="125">
        <v>2000000</v>
      </c>
      <c r="L166" s="125">
        <v>1200000</v>
      </c>
      <c r="M166" s="125">
        <v>1000000</v>
      </c>
      <c r="N166" s="125">
        <v>350000</v>
      </c>
      <c r="O166" s="125">
        <v>3700000</v>
      </c>
      <c r="P166" s="125">
        <v>300000</v>
      </c>
      <c r="Q166" s="125">
        <v>15500000</v>
      </c>
      <c r="R166" s="125">
        <v>600000</v>
      </c>
      <c r="S166" s="125">
        <v>1000000</v>
      </c>
      <c r="T166" s="125">
        <v>2100000</v>
      </c>
      <c r="U166" s="125">
        <v>700000</v>
      </c>
      <c r="V166" s="125">
        <v>1000000</v>
      </c>
      <c r="W166" s="125">
        <v>3500000</v>
      </c>
      <c r="X166" s="125">
        <v>1600000</v>
      </c>
      <c r="Y166" s="125">
        <v>3500000</v>
      </c>
      <c r="Z166" s="125">
        <v>750000</v>
      </c>
      <c r="AA166" s="125">
        <v>5500000</v>
      </c>
      <c r="AB166" s="125">
        <v>700000</v>
      </c>
      <c r="AC166" s="125">
        <v>220000</v>
      </c>
      <c r="AD166" s="125">
        <v>650000</v>
      </c>
      <c r="AE166" s="125">
        <v>900000</v>
      </c>
      <c r="AF166" s="125">
        <v>500000</v>
      </c>
      <c r="AG166" s="125">
        <v>400000</v>
      </c>
    </row>
    <row r="167" spans="1:33" ht="21" customHeight="1" outlineLevel="2">
      <c r="A167" s="258">
        <v>5221002</v>
      </c>
      <c r="B167" s="51" t="s">
        <v>155</v>
      </c>
      <c r="C167" s="246" t="s">
        <v>67</v>
      </c>
      <c r="D167" s="125"/>
      <c r="E167" s="861">
        <f t="shared" si="47"/>
        <v>0</v>
      </c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</row>
    <row r="168" spans="1:33" ht="21" customHeight="1" outlineLevel="2">
      <c r="A168" s="258">
        <v>5221003</v>
      </c>
      <c r="B168" s="51" t="s">
        <v>156</v>
      </c>
      <c r="C168" s="246" t="s">
        <v>67</v>
      </c>
      <c r="D168" s="125"/>
      <c r="E168" s="861">
        <f t="shared" si="47"/>
        <v>0</v>
      </c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</row>
    <row r="169" spans="1:33" ht="21" customHeight="1" outlineLevel="2">
      <c r="A169" s="258">
        <v>5221004</v>
      </c>
      <c r="B169" s="51" t="s">
        <v>157</v>
      </c>
      <c r="C169" s="246" t="s">
        <v>67</v>
      </c>
      <c r="D169" s="125"/>
      <c r="E169" s="861">
        <f t="shared" si="47"/>
        <v>0</v>
      </c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</row>
    <row r="170" spans="1:33" ht="21" customHeight="1" outlineLevel="2">
      <c r="A170" s="259">
        <v>6261003</v>
      </c>
      <c r="B170" s="51" t="s">
        <v>158</v>
      </c>
      <c r="C170" s="260" t="s">
        <v>67</v>
      </c>
      <c r="D170" s="125"/>
      <c r="E170" s="861">
        <f t="shared" si="47"/>
        <v>8135000</v>
      </c>
      <c r="F170" s="125">
        <v>7270000</v>
      </c>
      <c r="G170" s="125">
        <v>120000</v>
      </c>
      <c r="H170" s="125">
        <v>10000</v>
      </c>
      <c r="I170" s="125">
        <v>20000</v>
      </c>
      <c r="J170" s="125">
        <v>40000</v>
      </c>
      <c r="K170" s="125">
        <v>40000</v>
      </c>
      <c r="L170" s="125">
        <v>20000</v>
      </c>
      <c r="M170" s="125">
        <v>30000</v>
      </c>
      <c r="N170" s="125">
        <v>30000</v>
      </c>
      <c r="O170" s="125">
        <v>15000</v>
      </c>
      <c r="P170" s="125">
        <v>20000</v>
      </c>
      <c r="Q170" s="125">
        <v>100000</v>
      </c>
      <c r="R170" s="125">
        <v>25000</v>
      </c>
      <c r="S170" s="125">
        <v>15000</v>
      </c>
      <c r="T170" s="125">
        <v>50000</v>
      </c>
      <c r="U170" s="125">
        <v>5000</v>
      </c>
      <c r="V170" s="125">
        <v>10000</v>
      </c>
      <c r="W170" s="125">
        <v>10000</v>
      </c>
      <c r="X170" s="125">
        <v>25000</v>
      </c>
      <c r="Y170" s="125">
        <v>60000</v>
      </c>
      <c r="Z170" s="125">
        <v>30000</v>
      </c>
      <c r="AA170" s="125">
        <v>30000</v>
      </c>
      <c r="AB170" s="125">
        <v>25000</v>
      </c>
      <c r="AC170" s="125">
        <v>15000</v>
      </c>
      <c r="AD170" s="125">
        <v>15000</v>
      </c>
      <c r="AE170" s="125">
        <v>40000</v>
      </c>
      <c r="AF170" s="125">
        <v>50000</v>
      </c>
      <c r="AG170" s="125">
        <v>15000</v>
      </c>
    </row>
    <row r="171" spans="1:33" ht="21">
      <c r="A171" s="63" t="s">
        <v>159</v>
      </c>
      <c r="B171" s="64"/>
      <c r="C171" s="65" t="s">
        <v>67</v>
      </c>
      <c r="D171" s="58">
        <f>SUM(D172:D174)</f>
        <v>0</v>
      </c>
      <c r="E171" s="882">
        <f>SUM(E172:E174)</f>
        <v>5164443</v>
      </c>
      <c r="F171" s="58">
        <f t="shared" ref="F171:AG171" si="48">SUM(F172:F174)</f>
        <v>80000</v>
      </c>
      <c r="G171" s="58">
        <f t="shared" si="48"/>
        <v>538443</v>
      </c>
      <c r="H171" s="58">
        <f t="shared" si="48"/>
        <v>95000</v>
      </c>
      <c r="I171" s="58">
        <f t="shared" si="48"/>
        <v>108000</v>
      </c>
      <c r="J171" s="58">
        <f t="shared" si="48"/>
        <v>158000</v>
      </c>
      <c r="K171" s="58">
        <f t="shared" si="48"/>
        <v>218000</v>
      </c>
      <c r="L171" s="58">
        <f t="shared" si="48"/>
        <v>173000</v>
      </c>
      <c r="M171" s="58">
        <f t="shared" si="48"/>
        <v>163000</v>
      </c>
      <c r="N171" s="58">
        <f t="shared" si="48"/>
        <v>145000</v>
      </c>
      <c r="O171" s="58">
        <f t="shared" si="48"/>
        <v>208000</v>
      </c>
      <c r="P171" s="58">
        <f t="shared" si="48"/>
        <v>66000</v>
      </c>
      <c r="Q171" s="58">
        <f t="shared" si="48"/>
        <v>403000</v>
      </c>
      <c r="R171" s="58">
        <f t="shared" si="48"/>
        <v>108000</v>
      </c>
      <c r="S171" s="58">
        <f t="shared" si="48"/>
        <v>226000</v>
      </c>
      <c r="T171" s="58">
        <f t="shared" si="48"/>
        <v>143000</v>
      </c>
      <c r="U171" s="58">
        <f t="shared" si="48"/>
        <v>126000</v>
      </c>
      <c r="V171" s="58">
        <f t="shared" si="48"/>
        <v>126000</v>
      </c>
      <c r="W171" s="58">
        <f t="shared" si="48"/>
        <v>193000</v>
      </c>
      <c r="X171" s="58">
        <f t="shared" si="48"/>
        <v>233000</v>
      </c>
      <c r="Y171" s="58">
        <f t="shared" si="48"/>
        <v>268000</v>
      </c>
      <c r="Z171" s="58">
        <f t="shared" si="48"/>
        <v>263000</v>
      </c>
      <c r="AA171" s="58">
        <f t="shared" si="48"/>
        <v>268000</v>
      </c>
      <c r="AB171" s="58">
        <f t="shared" si="48"/>
        <v>256000</v>
      </c>
      <c r="AC171" s="58">
        <f t="shared" si="48"/>
        <v>66000</v>
      </c>
      <c r="AD171" s="58">
        <f t="shared" si="48"/>
        <v>106000</v>
      </c>
      <c r="AE171" s="58">
        <f t="shared" si="48"/>
        <v>213000</v>
      </c>
      <c r="AF171" s="58">
        <f t="shared" si="48"/>
        <v>106000</v>
      </c>
      <c r="AG171" s="58">
        <f t="shared" si="48"/>
        <v>108000</v>
      </c>
    </row>
    <row r="172" spans="1:33" ht="21" customHeight="1" outlineLevel="2">
      <c r="A172" s="34">
        <v>5121001</v>
      </c>
      <c r="B172" s="51" t="s">
        <v>160</v>
      </c>
      <c r="C172" s="52" t="s">
        <v>67</v>
      </c>
      <c r="D172" s="125"/>
      <c r="E172" s="861">
        <f t="shared" si="47"/>
        <v>362000</v>
      </c>
      <c r="F172" s="125"/>
      <c r="G172" s="125">
        <v>100000</v>
      </c>
      <c r="H172" s="125">
        <v>5000</v>
      </c>
      <c r="I172" s="125">
        <v>5000</v>
      </c>
      <c r="J172" s="125">
        <v>25000</v>
      </c>
      <c r="K172" s="125">
        <v>15000</v>
      </c>
      <c r="L172" s="125">
        <v>20000</v>
      </c>
      <c r="M172" s="125">
        <v>10000</v>
      </c>
      <c r="N172" s="125">
        <v>5000</v>
      </c>
      <c r="O172" s="125">
        <v>5000</v>
      </c>
      <c r="P172" s="125">
        <v>3000</v>
      </c>
      <c r="Q172" s="125">
        <v>50000</v>
      </c>
      <c r="R172" s="125">
        <v>3000</v>
      </c>
      <c r="S172" s="125">
        <v>3000</v>
      </c>
      <c r="T172" s="125">
        <v>20000</v>
      </c>
      <c r="U172" s="125">
        <v>3000</v>
      </c>
      <c r="V172" s="125">
        <v>3000</v>
      </c>
      <c r="W172" s="125">
        <v>10000</v>
      </c>
      <c r="X172" s="125">
        <v>10000</v>
      </c>
      <c r="Y172" s="125">
        <v>15000</v>
      </c>
      <c r="Z172" s="125">
        <v>10000</v>
      </c>
      <c r="AA172" s="125">
        <v>15000</v>
      </c>
      <c r="AB172" s="125">
        <v>3000</v>
      </c>
      <c r="AC172" s="125">
        <v>3000</v>
      </c>
      <c r="AD172" s="125">
        <v>3000</v>
      </c>
      <c r="AE172" s="125">
        <v>10000</v>
      </c>
      <c r="AF172" s="125">
        <v>3000</v>
      </c>
      <c r="AG172" s="125">
        <v>5000</v>
      </c>
    </row>
    <row r="173" spans="1:33" ht="21" customHeight="1" outlineLevel="2">
      <c r="A173" s="261">
        <v>5231002</v>
      </c>
      <c r="B173" s="51" t="s">
        <v>161</v>
      </c>
      <c r="C173" s="262" t="s">
        <v>67</v>
      </c>
      <c r="D173" s="125"/>
      <c r="E173" s="861">
        <f t="shared" si="47"/>
        <v>124000</v>
      </c>
      <c r="F173" s="125"/>
      <c r="G173" s="125">
        <v>20000</v>
      </c>
      <c r="H173" s="125">
        <v>10000</v>
      </c>
      <c r="I173" s="125">
        <v>3000</v>
      </c>
      <c r="J173" s="125">
        <v>3000</v>
      </c>
      <c r="K173" s="125">
        <v>3000</v>
      </c>
      <c r="L173" s="125">
        <v>3000</v>
      </c>
      <c r="M173" s="125">
        <v>3000</v>
      </c>
      <c r="N173" s="125">
        <v>20000</v>
      </c>
      <c r="O173" s="125">
        <v>3000</v>
      </c>
      <c r="P173" s="125">
        <v>3000</v>
      </c>
      <c r="Q173" s="125">
        <v>3000</v>
      </c>
      <c r="R173" s="125">
        <v>5000</v>
      </c>
      <c r="S173" s="125">
        <v>3000</v>
      </c>
      <c r="T173" s="125">
        <v>3000</v>
      </c>
      <c r="U173" s="125">
        <v>3000</v>
      </c>
      <c r="V173" s="125">
        <v>3000</v>
      </c>
      <c r="W173" s="125">
        <v>3000</v>
      </c>
      <c r="X173" s="125">
        <v>3000</v>
      </c>
      <c r="Y173" s="125">
        <v>3000</v>
      </c>
      <c r="Z173" s="125">
        <v>3000</v>
      </c>
      <c r="AA173" s="125">
        <v>3000</v>
      </c>
      <c r="AB173" s="125">
        <v>3000</v>
      </c>
      <c r="AC173" s="125">
        <v>3000</v>
      </c>
      <c r="AD173" s="125">
        <v>3000</v>
      </c>
      <c r="AE173" s="125">
        <v>3000</v>
      </c>
      <c r="AF173" s="125">
        <v>3000</v>
      </c>
      <c r="AG173" s="125">
        <v>3000</v>
      </c>
    </row>
    <row r="174" spans="1:33" ht="21" customHeight="1" outlineLevel="2">
      <c r="A174" s="261">
        <v>6261001</v>
      </c>
      <c r="B174" s="51" t="s">
        <v>162</v>
      </c>
      <c r="C174" s="262" t="s">
        <v>67</v>
      </c>
      <c r="D174" s="125"/>
      <c r="E174" s="861">
        <f t="shared" si="47"/>
        <v>4678443</v>
      </c>
      <c r="F174" s="125">
        <v>80000</v>
      </c>
      <c r="G174" s="125">
        <v>418443</v>
      </c>
      <c r="H174" s="125">
        <v>80000</v>
      </c>
      <c r="I174" s="125">
        <v>100000</v>
      </c>
      <c r="J174" s="125">
        <v>130000</v>
      </c>
      <c r="K174" s="125">
        <v>200000</v>
      </c>
      <c r="L174" s="125">
        <v>150000</v>
      </c>
      <c r="M174" s="125">
        <v>150000</v>
      </c>
      <c r="N174" s="125">
        <v>120000</v>
      </c>
      <c r="O174" s="125">
        <v>200000</v>
      </c>
      <c r="P174" s="125">
        <v>60000</v>
      </c>
      <c r="Q174" s="125">
        <v>350000</v>
      </c>
      <c r="R174" s="125">
        <v>100000</v>
      </c>
      <c r="S174" s="125">
        <v>220000</v>
      </c>
      <c r="T174" s="125">
        <v>120000</v>
      </c>
      <c r="U174" s="125">
        <v>120000</v>
      </c>
      <c r="V174" s="125">
        <v>120000</v>
      </c>
      <c r="W174" s="125">
        <v>180000</v>
      </c>
      <c r="X174" s="125">
        <v>220000</v>
      </c>
      <c r="Y174" s="125">
        <v>250000</v>
      </c>
      <c r="Z174" s="125">
        <v>250000</v>
      </c>
      <c r="AA174" s="125">
        <v>250000</v>
      </c>
      <c r="AB174" s="125">
        <v>250000</v>
      </c>
      <c r="AC174" s="125">
        <v>60000</v>
      </c>
      <c r="AD174" s="125">
        <v>100000</v>
      </c>
      <c r="AE174" s="125">
        <v>200000</v>
      </c>
      <c r="AF174" s="125">
        <v>100000</v>
      </c>
      <c r="AG174" s="125">
        <v>100000</v>
      </c>
    </row>
    <row r="175" spans="1:33" ht="21">
      <c r="A175" s="55" t="s">
        <v>163</v>
      </c>
      <c r="B175" s="56"/>
      <c r="C175" s="57" t="s">
        <v>67</v>
      </c>
      <c r="D175" s="58">
        <f>SUM(D176:D181)</f>
        <v>0</v>
      </c>
      <c r="E175" s="882">
        <f>SUM(E176:E181)</f>
        <v>7216247</v>
      </c>
      <c r="F175" s="58">
        <f t="shared" ref="F175:AG175" si="49">SUM(F176:F181)</f>
        <v>1552000</v>
      </c>
      <c r="G175" s="58">
        <f t="shared" si="49"/>
        <v>950000</v>
      </c>
      <c r="H175" s="58">
        <f t="shared" si="49"/>
        <v>91000</v>
      </c>
      <c r="I175" s="58">
        <f t="shared" si="49"/>
        <v>170000</v>
      </c>
      <c r="J175" s="58">
        <f t="shared" si="49"/>
        <v>180000</v>
      </c>
      <c r="K175" s="58">
        <f t="shared" si="49"/>
        <v>145000</v>
      </c>
      <c r="L175" s="58">
        <f t="shared" si="49"/>
        <v>145000</v>
      </c>
      <c r="M175" s="58">
        <f t="shared" si="49"/>
        <v>145000</v>
      </c>
      <c r="N175" s="58">
        <f t="shared" si="49"/>
        <v>100000</v>
      </c>
      <c r="O175" s="58">
        <f t="shared" si="49"/>
        <v>205000</v>
      </c>
      <c r="P175" s="58">
        <f t="shared" si="49"/>
        <v>95000</v>
      </c>
      <c r="Q175" s="58">
        <f t="shared" si="49"/>
        <v>461247</v>
      </c>
      <c r="R175" s="58">
        <f t="shared" si="49"/>
        <v>155000</v>
      </c>
      <c r="S175" s="58">
        <f t="shared" si="49"/>
        <v>120000</v>
      </c>
      <c r="T175" s="58">
        <f t="shared" si="49"/>
        <v>200000</v>
      </c>
      <c r="U175" s="58">
        <f t="shared" si="49"/>
        <v>100000</v>
      </c>
      <c r="V175" s="58">
        <f t="shared" si="49"/>
        <v>102000</v>
      </c>
      <c r="W175" s="58">
        <f t="shared" si="49"/>
        <v>265000</v>
      </c>
      <c r="X175" s="58">
        <f t="shared" si="49"/>
        <v>180000</v>
      </c>
      <c r="Y175" s="58">
        <f t="shared" si="49"/>
        <v>445000</v>
      </c>
      <c r="Z175" s="58">
        <f t="shared" si="49"/>
        <v>200000</v>
      </c>
      <c r="AA175" s="58">
        <f t="shared" si="49"/>
        <v>400000</v>
      </c>
      <c r="AB175" s="58">
        <f t="shared" si="49"/>
        <v>210000</v>
      </c>
      <c r="AC175" s="58">
        <f t="shared" si="49"/>
        <v>75000</v>
      </c>
      <c r="AD175" s="58">
        <f t="shared" si="49"/>
        <v>80000</v>
      </c>
      <c r="AE175" s="58">
        <f t="shared" si="49"/>
        <v>235000</v>
      </c>
      <c r="AF175" s="58">
        <f t="shared" si="49"/>
        <v>120000</v>
      </c>
      <c r="AG175" s="58">
        <f t="shared" si="49"/>
        <v>90000</v>
      </c>
    </row>
    <row r="176" spans="1:33" ht="21" customHeight="1" outlineLevel="2">
      <c r="A176" s="34">
        <v>6111001</v>
      </c>
      <c r="B176" s="51" t="s">
        <v>164</v>
      </c>
      <c r="C176" s="52" t="s">
        <v>67</v>
      </c>
      <c r="D176" s="125"/>
      <c r="E176" s="861">
        <f t="shared" si="47"/>
        <v>100000</v>
      </c>
      <c r="F176" s="125">
        <v>40000</v>
      </c>
      <c r="G176" s="125"/>
      <c r="H176" s="125"/>
      <c r="I176" s="125">
        <v>20000</v>
      </c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>
        <v>10000</v>
      </c>
      <c r="U176" s="125"/>
      <c r="V176" s="125"/>
      <c r="W176" s="125"/>
      <c r="X176" s="125"/>
      <c r="Y176" s="125"/>
      <c r="Z176" s="125"/>
      <c r="AA176" s="125">
        <v>30000</v>
      </c>
      <c r="AB176" s="125"/>
      <c r="AC176" s="125"/>
      <c r="AD176" s="125"/>
      <c r="AE176" s="125"/>
      <c r="AF176" s="125"/>
      <c r="AG176" s="125"/>
    </row>
    <row r="177" spans="1:33" ht="21" customHeight="1" outlineLevel="2">
      <c r="A177" s="258">
        <v>6111002</v>
      </c>
      <c r="B177" s="51" t="s">
        <v>165</v>
      </c>
      <c r="C177" s="246" t="s">
        <v>67</v>
      </c>
      <c r="D177" s="125"/>
      <c r="E177" s="861">
        <f t="shared" si="47"/>
        <v>705000</v>
      </c>
      <c r="F177" s="125">
        <v>100000</v>
      </c>
      <c r="G177" s="125">
        <v>150000</v>
      </c>
      <c r="H177" s="125">
        <v>5000</v>
      </c>
      <c r="I177" s="125">
        <v>10000</v>
      </c>
      <c r="J177" s="125">
        <v>10000</v>
      </c>
      <c r="K177" s="125">
        <v>30000</v>
      </c>
      <c r="L177" s="125">
        <v>20000</v>
      </c>
      <c r="M177" s="125">
        <v>20000</v>
      </c>
      <c r="N177" s="125">
        <v>10000</v>
      </c>
      <c r="O177" s="125">
        <v>40000</v>
      </c>
      <c r="P177" s="125">
        <v>5000</v>
      </c>
      <c r="Q177" s="125">
        <v>20000</v>
      </c>
      <c r="R177" s="125">
        <v>15000</v>
      </c>
      <c r="S177" s="125">
        <v>5000</v>
      </c>
      <c r="T177" s="125">
        <v>15000</v>
      </c>
      <c r="U177" s="125">
        <v>25000</v>
      </c>
      <c r="V177" s="125">
        <v>25000</v>
      </c>
      <c r="W177" s="125">
        <v>25000</v>
      </c>
      <c r="X177" s="125">
        <v>25000</v>
      </c>
      <c r="Y177" s="125">
        <v>10000</v>
      </c>
      <c r="Z177" s="125">
        <v>5000</v>
      </c>
      <c r="AA177" s="125">
        <v>20000</v>
      </c>
      <c r="AB177" s="125">
        <v>30000</v>
      </c>
      <c r="AC177" s="125">
        <v>20000</v>
      </c>
      <c r="AD177" s="125">
        <v>10000</v>
      </c>
      <c r="AE177" s="125">
        <v>10000</v>
      </c>
      <c r="AF177" s="125">
        <v>35000</v>
      </c>
      <c r="AG177" s="125">
        <v>10000</v>
      </c>
    </row>
    <row r="178" spans="1:33" ht="21" customHeight="1" outlineLevel="2">
      <c r="A178" s="896">
        <v>6111003</v>
      </c>
      <c r="B178" s="51" t="s">
        <v>166</v>
      </c>
      <c r="C178" s="246" t="s">
        <v>67</v>
      </c>
      <c r="D178" s="125"/>
      <c r="E178" s="861">
        <f t="shared" si="47"/>
        <v>0</v>
      </c>
      <c r="F178" s="125">
        <v>0</v>
      </c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</row>
    <row r="179" spans="1:33" ht="21" customHeight="1" outlineLevel="2">
      <c r="A179" s="258">
        <v>6241001</v>
      </c>
      <c r="B179" s="51" t="s">
        <v>167</v>
      </c>
      <c r="C179" s="246" t="s">
        <v>67</v>
      </c>
      <c r="D179" s="125"/>
      <c r="E179" s="861">
        <f t="shared" si="47"/>
        <v>2080000</v>
      </c>
      <c r="F179" s="125">
        <v>340000</v>
      </c>
      <c r="G179" s="125">
        <v>300000</v>
      </c>
      <c r="H179" s="125">
        <v>30000</v>
      </c>
      <c r="I179" s="125">
        <v>40000</v>
      </c>
      <c r="J179" s="125">
        <v>70000</v>
      </c>
      <c r="K179" s="125">
        <v>20000</v>
      </c>
      <c r="L179" s="125">
        <v>40000</v>
      </c>
      <c r="M179" s="125">
        <v>40000</v>
      </c>
      <c r="N179" s="125">
        <v>20000</v>
      </c>
      <c r="O179" s="125">
        <v>70000</v>
      </c>
      <c r="P179" s="125">
        <v>25000</v>
      </c>
      <c r="Q179" s="125">
        <v>120000</v>
      </c>
      <c r="R179" s="125">
        <v>50000</v>
      </c>
      <c r="S179" s="125">
        <v>30000</v>
      </c>
      <c r="T179" s="125">
        <v>60000</v>
      </c>
      <c r="U179" s="125">
        <v>40000</v>
      </c>
      <c r="V179" s="125">
        <v>20000</v>
      </c>
      <c r="W179" s="125">
        <v>150000</v>
      </c>
      <c r="X179" s="125">
        <v>60000</v>
      </c>
      <c r="Y179" s="125">
        <v>130000</v>
      </c>
      <c r="Z179" s="125">
        <v>70000</v>
      </c>
      <c r="AA179" s="125">
        <v>150000</v>
      </c>
      <c r="AB179" s="125">
        <v>50000</v>
      </c>
      <c r="AC179" s="125">
        <v>20000</v>
      </c>
      <c r="AD179" s="125">
        <v>35000</v>
      </c>
      <c r="AE179" s="125">
        <v>55000</v>
      </c>
      <c r="AF179" s="125">
        <v>20000</v>
      </c>
      <c r="AG179" s="125">
        <v>25000</v>
      </c>
    </row>
    <row r="180" spans="1:33" ht="21" customHeight="1" outlineLevel="2">
      <c r="A180" s="258">
        <v>6241002</v>
      </c>
      <c r="B180" s="51" t="s">
        <v>168</v>
      </c>
      <c r="C180" s="246" t="s">
        <v>67</v>
      </c>
      <c r="D180" s="125"/>
      <c r="E180" s="861">
        <f t="shared" si="47"/>
        <v>880000</v>
      </c>
      <c r="F180" s="125">
        <v>217000</v>
      </c>
      <c r="G180" s="125">
        <v>130000</v>
      </c>
      <c r="H180" s="125">
        <v>6000</v>
      </c>
      <c r="I180" s="125">
        <v>30000</v>
      </c>
      <c r="J180" s="125">
        <v>20000</v>
      </c>
      <c r="K180" s="125">
        <v>15000</v>
      </c>
      <c r="L180" s="125">
        <v>5000</v>
      </c>
      <c r="M180" s="125">
        <v>25000</v>
      </c>
      <c r="N180" s="125">
        <v>10000</v>
      </c>
      <c r="O180" s="125">
        <v>25000</v>
      </c>
      <c r="P180" s="125">
        <v>5000</v>
      </c>
      <c r="Q180" s="125">
        <v>50000</v>
      </c>
      <c r="R180" s="125">
        <v>40000</v>
      </c>
      <c r="S180" s="125">
        <v>25000</v>
      </c>
      <c r="T180" s="125">
        <v>15000</v>
      </c>
      <c r="U180" s="125">
        <v>5000</v>
      </c>
      <c r="V180" s="125">
        <v>7000</v>
      </c>
      <c r="W180" s="125">
        <v>20000</v>
      </c>
      <c r="X180" s="125">
        <v>15000</v>
      </c>
      <c r="Y180" s="125">
        <v>5000</v>
      </c>
      <c r="Z180" s="125">
        <v>25000</v>
      </c>
      <c r="AA180" s="125">
        <v>100000</v>
      </c>
      <c r="AB180" s="125">
        <v>10000</v>
      </c>
      <c r="AC180" s="125">
        <v>5000</v>
      </c>
      <c r="AD180" s="125">
        <v>15000</v>
      </c>
      <c r="AE180" s="125">
        <v>35000</v>
      </c>
      <c r="AF180" s="125">
        <v>15000</v>
      </c>
      <c r="AG180" s="125">
        <v>5000</v>
      </c>
    </row>
    <row r="181" spans="1:33" ht="21" customHeight="1" outlineLevel="2">
      <c r="A181" s="259">
        <v>6241003</v>
      </c>
      <c r="B181" s="51" t="s">
        <v>169</v>
      </c>
      <c r="C181" s="262" t="s">
        <v>67</v>
      </c>
      <c r="D181" s="125"/>
      <c r="E181" s="861">
        <f t="shared" si="47"/>
        <v>3451247</v>
      </c>
      <c r="F181" s="125">
        <v>855000</v>
      </c>
      <c r="G181" s="125">
        <v>370000</v>
      </c>
      <c r="H181" s="125">
        <v>50000</v>
      </c>
      <c r="I181" s="125">
        <v>70000</v>
      </c>
      <c r="J181" s="125">
        <v>80000</v>
      </c>
      <c r="K181" s="125">
        <v>80000</v>
      </c>
      <c r="L181" s="125">
        <v>80000</v>
      </c>
      <c r="M181" s="125">
        <v>60000</v>
      </c>
      <c r="N181" s="125">
        <v>60000</v>
      </c>
      <c r="O181" s="125">
        <v>70000</v>
      </c>
      <c r="P181" s="125">
        <v>60000</v>
      </c>
      <c r="Q181" s="125">
        <v>271247</v>
      </c>
      <c r="R181" s="125">
        <v>50000</v>
      </c>
      <c r="S181" s="125">
        <v>60000</v>
      </c>
      <c r="T181" s="125">
        <v>100000</v>
      </c>
      <c r="U181" s="125">
        <v>30000</v>
      </c>
      <c r="V181" s="125">
        <v>50000</v>
      </c>
      <c r="W181" s="125">
        <v>70000</v>
      </c>
      <c r="X181" s="125">
        <v>80000</v>
      </c>
      <c r="Y181" s="125">
        <v>300000</v>
      </c>
      <c r="Z181" s="125">
        <v>100000</v>
      </c>
      <c r="AA181" s="125">
        <v>100000</v>
      </c>
      <c r="AB181" s="125">
        <v>120000</v>
      </c>
      <c r="AC181" s="125">
        <v>30000</v>
      </c>
      <c r="AD181" s="125">
        <v>20000</v>
      </c>
      <c r="AE181" s="125">
        <v>135000</v>
      </c>
      <c r="AF181" s="125">
        <v>50000</v>
      </c>
      <c r="AG181" s="125">
        <v>50000</v>
      </c>
    </row>
    <row r="182" spans="1:33" ht="21" customHeight="1" outlineLevel="1">
      <c r="A182" s="40" t="s">
        <v>428</v>
      </c>
      <c r="B182" s="41"/>
      <c r="C182" s="9"/>
      <c r="D182" s="130">
        <f>D183+D204+D214+D265+D274+D277+D281</f>
        <v>0</v>
      </c>
      <c r="E182" s="881">
        <f>E183+E204+E214+E265+E274+E277+E281</f>
        <v>122187340</v>
      </c>
      <c r="F182" s="130">
        <f>F183+F204+F214+F265+F274+F277+F281</f>
        <v>13315330</v>
      </c>
      <c r="G182" s="130">
        <f t="shared" ref="G182:AG182" si="50">G183+G204+G214+G265+G274+G277+G281</f>
        <v>46317740</v>
      </c>
      <c r="H182" s="130">
        <f t="shared" si="50"/>
        <v>679730</v>
      </c>
      <c r="I182" s="130">
        <f t="shared" si="50"/>
        <v>3126280</v>
      </c>
      <c r="J182" s="130">
        <f t="shared" si="50"/>
        <v>3566350</v>
      </c>
      <c r="K182" s="130">
        <f t="shared" si="50"/>
        <v>2169770</v>
      </c>
      <c r="L182" s="130">
        <f t="shared" si="50"/>
        <v>2054360</v>
      </c>
      <c r="M182" s="130">
        <f t="shared" si="50"/>
        <v>1395520</v>
      </c>
      <c r="N182" s="130">
        <f t="shared" si="50"/>
        <v>1628360</v>
      </c>
      <c r="O182" s="130">
        <f t="shared" si="50"/>
        <v>3648310</v>
      </c>
      <c r="P182" s="130">
        <f t="shared" si="50"/>
        <v>324640</v>
      </c>
      <c r="Q182" s="130">
        <f t="shared" si="50"/>
        <v>9948300</v>
      </c>
      <c r="R182" s="130">
        <f t="shared" si="50"/>
        <v>1745420</v>
      </c>
      <c r="S182" s="130">
        <f t="shared" si="50"/>
        <v>1979010</v>
      </c>
      <c r="T182" s="130">
        <f t="shared" si="50"/>
        <v>2304830</v>
      </c>
      <c r="U182" s="130">
        <f t="shared" si="50"/>
        <v>1204100</v>
      </c>
      <c r="V182" s="130">
        <f t="shared" si="50"/>
        <v>1287090</v>
      </c>
      <c r="W182" s="130">
        <f t="shared" si="50"/>
        <v>3326660</v>
      </c>
      <c r="X182" s="130">
        <f t="shared" si="50"/>
        <v>1761180</v>
      </c>
      <c r="Y182" s="130">
        <f t="shared" si="50"/>
        <v>3905860</v>
      </c>
      <c r="Z182" s="130">
        <f t="shared" si="50"/>
        <v>1814800</v>
      </c>
      <c r="AA182" s="130">
        <f t="shared" si="50"/>
        <v>5083380</v>
      </c>
      <c r="AB182" s="130">
        <f t="shared" si="50"/>
        <v>1960800</v>
      </c>
      <c r="AC182" s="130">
        <f t="shared" si="50"/>
        <v>538580</v>
      </c>
      <c r="AD182" s="130">
        <f t="shared" si="50"/>
        <v>1065400</v>
      </c>
      <c r="AE182" s="130">
        <f t="shared" si="50"/>
        <v>4122250</v>
      </c>
      <c r="AF182" s="130">
        <f t="shared" si="50"/>
        <v>1092860</v>
      </c>
      <c r="AG182" s="130">
        <f t="shared" si="50"/>
        <v>820430</v>
      </c>
    </row>
    <row r="183" spans="1:33" ht="21">
      <c r="A183" s="63" t="s">
        <v>170</v>
      </c>
      <c r="B183" s="64"/>
      <c r="C183" s="65" t="s">
        <v>67</v>
      </c>
      <c r="D183" s="58">
        <f>SUM(D184:D203)</f>
        <v>0</v>
      </c>
      <c r="E183" s="882">
        <f>SUM(E184:E203)</f>
        <v>105624539</v>
      </c>
      <c r="F183" s="58">
        <f t="shared" ref="F183:AG183" si="51">SUM(F184:F203)</f>
        <v>10245000</v>
      </c>
      <c r="G183" s="58">
        <f t="shared" si="51"/>
        <v>41420119</v>
      </c>
      <c r="H183" s="58">
        <f t="shared" si="51"/>
        <v>505300</v>
      </c>
      <c r="I183" s="58">
        <f t="shared" si="51"/>
        <v>2633870</v>
      </c>
      <c r="J183" s="58">
        <f t="shared" si="51"/>
        <v>2923360</v>
      </c>
      <c r="K183" s="58">
        <f t="shared" si="51"/>
        <v>1923170</v>
      </c>
      <c r="L183" s="58">
        <f t="shared" si="51"/>
        <v>1752390</v>
      </c>
      <c r="M183" s="58">
        <f t="shared" si="51"/>
        <v>1156280</v>
      </c>
      <c r="N183" s="58">
        <f t="shared" si="51"/>
        <v>1412420</v>
      </c>
      <c r="O183" s="58">
        <f t="shared" si="51"/>
        <v>3226490</v>
      </c>
      <c r="P183" s="58">
        <f t="shared" si="51"/>
        <v>230320</v>
      </c>
      <c r="Q183" s="58">
        <f t="shared" si="51"/>
        <v>8654900</v>
      </c>
      <c r="R183" s="58">
        <f t="shared" si="51"/>
        <v>1406620</v>
      </c>
      <c r="S183" s="58">
        <f t="shared" si="51"/>
        <v>1740310</v>
      </c>
      <c r="T183" s="58">
        <f t="shared" si="51"/>
        <v>2041960</v>
      </c>
      <c r="U183" s="58">
        <f t="shared" si="51"/>
        <v>994790</v>
      </c>
      <c r="V183" s="58">
        <f t="shared" si="51"/>
        <v>1159890</v>
      </c>
      <c r="W183" s="58">
        <f t="shared" si="51"/>
        <v>2962380</v>
      </c>
      <c r="X183" s="58">
        <f t="shared" si="51"/>
        <v>1536910</v>
      </c>
      <c r="Y183" s="58">
        <f t="shared" si="51"/>
        <v>3491280</v>
      </c>
      <c r="Z183" s="58">
        <f t="shared" si="51"/>
        <v>1620510</v>
      </c>
      <c r="AA183" s="58">
        <f t="shared" si="51"/>
        <v>4406470</v>
      </c>
      <c r="AB183" s="58">
        <f t="shared" si="51"/>
        <v>1673090</v>
      </c>
      <c r="AC183" s="58">
        <f t="shared" si="51"/>
        <v>417640</v>
      </c>
      <c r="AD183" s="58">
        <f t="shared" si="51"/>
        <v>898530</v>
      </c>
      <c r="AE183" s="58">
        <f t="shared" si="51"/>
        <v>3591980</v>
      </c>
      <c r="AF183" s="58">
        <f t="shared" si="51"/>
        <v>950450</v>
      </c>
      <c r="AG183" s="58">
        <f t="shared" si="51"/>
        <v>648110</v>
      </c>
    </row>
    <row r="184" spans="1:33" ht="21" customHeight="1" outlineLevel="2">
      <c r="A184" s="128">
        <v>5111016</v>
      </c>
      <c r="B184" s="129" t="s">
        <v>344</v>
      </c>
      <c r="C184" s="246" t="s">
        <v>67</v>
      </c>
      <c r="D184" s="125"/>
      <c r="E184" s="861">
        <f t="shared" ref="E184:E247" si="52">SUM(F184:AG184)</f>
        <v>0</v>
      </c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</row>
    <row r="185" spans="1:33" ht="21" customHeight="1" outlineLevel="2">
      <c r="A185" s="258">
        <v>5141001</v>
      </c>
      <c r="B185" s="257" t="s">
        <v>171</v>
      </c>
      <c r="C185" s="52" t="s">
        <v>67</v>
      </c>
      <c r="D185" s="125"/>
      <c r="E185" s="861">
        <f t="shared" si="52"/>
        <v>33820000</v>
      </c>
      <c r="F185" s="125"/>
      <c r="G185" s="125">
        <v>24150000</v>
      </c>
      <c r="H185" s="125"/>
      <c r="I185" s="125"/>
      <c r="J185" s="125"/>
      <c r="K185" s="125">
        <v>900000</v>
      </c>
      <c r="L185" s="125">
        <v>600000</v>
      </c>
      <c r="M185" s="125"/>
      <c r="N185" s="125">
        <v>200000</v>
      </c>
      <c r="O185" s="125">
        <v>800000</v>
      </c>
      <c r="P185" s="125"/>
      <c r="Q185" s="125">
        <v>2500000</v>
      </c>
      <c r="R185" s="125">
        <v>600000</v>
      </c>
      <c r="S185" s="125">
        <v>350000</v>
      </c>
      <c r="T185" s="125">
        <v>120000</v>
      </c>
      <c r="U185" s="125">
        <v>150000</v>
      </c>
      <c r="V185" s="125">
        <v>500000</v>
      </c>
      <c r="W185" s="125">
        <v>600000</v>
      </c>
      <c r="X185" s="125">
        <v>500000</v>
      </c>
      <c r="Y185" s="125">
        <v>200000</v>
      </c>
      <c r="Z185" s="125">
        <v>400000</v>
      </c>
      <c r="AA185" s="125">
        <v>100000</v>
      </c>
      <c r="AB185" s="125">
        <v>300000</v>
      </c>
      <c r="AC185" s="125">
        <v>0</v>
      </c>
      <c r="AD185" s="125"/>
      <c r="AE185" s="125">
        <v>600000</v>
      </c>
      <c r="AF185" s="125">
        <v>250000</v>
      </c>
      <c r="AG185" s="125"/>
    </row>
    <row r="186" spans="1:33" ht="21" customHeight="1" outlineLevel="2">
      <c r="A186" s="258">
        <v>5141002</v>
      </c>
      <c r="B186" s="51" t="s">
        <v>172</v>
      </c>
      <c r="C186" s="246" t="s">
        <v>67</v>
      </c>
      <c r="D186" s="125"/>
      <c r="E186" s="861">
        <f t="shared" si="52"/>
        <v>0</v>
      </c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</row>
    <row r="187" spans="1:33" ht="21" customHeight="1" outlineLevel="2">
      <c r="A187" s="258">
        <v>5141003</v>
      </c>
      <c r="B187" s="51" t="s">
        <v>173</v>
      </c>
      <c r="C187" s="246" t="s">
        <v>67</v>
      </c>
      <c r="D187" s="125"/>
      <c r="E187" s="861">
        <f t="shared" si="52"/>
        <v>0</v>
      </c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</row>
    <row r="188" spans="1:33" ht="21" customHeight="1" outlineLevel="2">
      <c r="A188" s="258">
        <v>5151001</v>
      </c>
      <c r="B188" s="51" t="s">
        <v>174</v>
      </c>
      <c r="C188" s="246" t="s">
        <v>67</v>
      </c>
      <c r="D188" s="125"/>
      <c r="E188" s="861">
        <f t="shared" si="52"/>
        <v>0</v>
      </c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</row>
    <row r="189" spans="1:33" ht="21" customHeight="1" outlineLevel="2">
      <c r="A189" s="258">
        <v>5231001</v>
      </c>
      <c r="B189" s="51" t="s">
        <v>175</v>
      </c>
      <c r="C189" s="246" t="s">
        <v>67</v>
      </c>
      <c r="D189" s="125"/>
      <c r="E189" s="861">
        <f t="shared" si="52"/>
        <v>0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</row>
    <row r="190" spans="1:33" ht="21" customHeight="1" outlineLevel="2">
      <c r="A190" s="270">
        <v>5251001</v>
      </c>
      <c r="B190" s="51" t="s">
        <v>176</v>
      </c>
      <c r="C190" s="246" t="s">
        <v>67</v>
      </c>
      <c r="D190" s="125"/>
      <c r="E190" s="861">
        <f t="shared" si="52"/>
        <v>0</v>
      </c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</row>
    <row r="191" spans="1:33" ht="21" customHeight="1" outlineLevel="2">
      <c r="A191" s="258">
        <v>6121001</v>
      </c>
      <c r="B191" s="51" t="s">
        <v>177</v>
      </c>
      <c r="C191" s="246" t="s">
        <v>67</v>
      </c>
      <c r="D191" s="125"/>
      <c r="E191" s="861">
        <f t="shared" si="52"/>
        <v>284000</v>
      </c>
      <c r="F191" s="125"/>
      <c r="G191" s="125">
        <v>30000</v>
      </c>
      <c r="H191" s="125">
        <v>5000</v>
      </c>
      <c r="I191" s="125">
        <v>5000</v>
      </c>
      <c r="J191" s="125">
        <v>10000</v>
      </c>
      <c r="K191" s="125">
        <v>5000</v>
      </c>
      <c r="L191" s="125">
        <v>10000</v>
      </c>
      <c r="M191" s="125">
        <v>5000</v>
      </c>
      <c r="N191" s="125">
        <v>7000</v>
      </c>
      <c r="O191" s="125">
        <v>5000</v>
      </c>
      <c r="P191" s="125">
        <v>5000</v>
      </c>
      <c r="Q191" s="125">
        <v>50000</v>
      </c>
      <c r="R191" s="125">
        <v>15000</v>
      </c>
      <c r="S191" s="125">
        <v>7000</v>
      </c>
      <c r="T191" s="125">
        <v>20000</v>
      </c>
      <c r="U191" s="125">
        <v>5000</v>
      </c>
      <c r="V191" s="125">
        <v>5000</v>
      </c>
      <c r="W191" s="125">
        <v>5000</v>
      </c>
      <c r="X191" s="125">
        <v>5000</v>
      </c>
      <c r="Y191" s="125">
        <v>5000</v>
      </c>
      <c r="Z191" s="125">
        <v>15000</v>
      </c>
      <c r="AA191" s="125">
        <v>5000</v>
      </c>
      <c r="AB191" s="125">
        <v>5000</v>
      </c>
      <c r="AC191" s="125">
        <v>15000</v>
      </c>
      <c r="AD191" s="125">
        <v>15000</v>
      </c>
      <c r="AE191" s="125">
        <v>10000</v>
      </c>
      <c r="AF191" s="125">
        <v>5000</v>
      </c>
      <c r="AG191" s="125">
        <v>10000</v>
      </c>
    </row>
    <row r="192" spans="1:33" ht="21" customHeight="1" outlineLevel="2">
      <c r="A192" s="258">
        <v>6121002</v>
      </c>
      <c r="B192" s="51" t="s">
        <v>178</v>
      </c>
      <c r="C192" s="246" t="s">
        <v>67</v>
      </c>
      <c r="D192" s="125"/>
      <c r="E192" s="861">
        <f t="shared" si="52"/>
        <v>37734730</v>
      </c>
      <c r="F192" s="125"/>
      <c r="G192" s="125">
        <v>9523310</v>
      </c>
      <c r="H192" s="125">
        <v>350300</v>
      </c>
      <c r="I192" s="125">
        <v>1549870</v>
      </c>
      <c r="J192" s="125">
        <v>1713360</v>
      </c>
      <c r="K192" s="125">
        <v>568170</v>
      </c>
      <c r="L192" s="125">
        <v>582390</v>
      </c>
      <c r="M192" s="125">
        <v>715280</v>
      </c>
      <c r="N192" s="125">
        <v>620420</v>
      </c>
      <c r="O192" s="125">
        <v>1326490</v>
      </c>
      <c r="P192" s="125">
        <v>145320</v>
      </c>
      <c r="Q192" s="125">
        <v>4294900</v>
      </c>
      <c r="R192" s="125">
        <v>611620</v>
      </c>
      <c r="S192" s="125">
        <v>924310</v>
      </c>
      <c r="T192" s="125">
        <v>1201960</v>
      </c>
      <c r="U192" s="125">
        <v>574790</v>
      </c>
      <c r="V192" s="125">
        <v>354890</v>
      </c>
      <c r="W192" s="125">
        <v>1492380</v>
      </c>
      <c r="X192" s="125">
        <v>511910</v>
      </c>
      <c r="Y192" s="125">
        <v>2336280</v>
      </c>
      <c r="Z192" s="125">
        <v>655510</v>
      </c>
      <c r="AA192" s="125">
        <v>3341470</v>
      </c>
      <c r="AB192" s="125">
        <v>1003090</v>
      </c>
      <c r="AC192" s="125">
        <v>247640</v>
      </c>
      <c r="AD192" s="125">
        <v>403530</v>
      </c>
      <c r="AE192" s="125">
        <v>1871980</v>
      </c>
      <c r="AF192" s="125">
        <v>365450</v>
      </c>
      <c r="AG192" s="125">
        <v>448110</v>
      </c>
    </row>
    <row r="193" spans="1:33" ht="21" customHeight="1" outlineLevel="2">
      <c r="A193" s="270">
        <v>6211004</v>
      </c>
      <c r="B193" s="51" t="s">
        <v>179</v>
      </c>
      <c r="C193" s="246" t="s">
        <v>67</v>
      </c>
      <c r="D193" s="125"/>
      <c r="E193" s="861">
        <f t="shared" si="52"/>
        <v>0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</row>
    <row r="194" spans="1:33" ht="21" customHeight="1" outlineLevel="2">
      <c r="A194" s="270">
        <v>6211006</v>
      </c>
      <c r="B194" s="51" t="s">
        <v>180</v>
      </c>
      <c r="C194" s="246" t="s">
        <v>67</v>
      </c>
      <c r="D194" s="125"/>
      <c r="E194" s="861">
        <f t="shared" si="52"/>
        <v>0</v>
      </c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</row>
    <row r="195" spans="1:33" ht="21" customHeight="1" outlineLevel="2">
      <c r="A195" s="258">
        <v>6232001</v>
      </c>
      <c r="B195" s="51" t="s">
        <v>181</v>
      </c>
      <c r="C195" s="246" t="s">
        <v>67</v>
      </c>
      <c r="D195" s="125"/>
      <c r="E195" s="861">
        <f t="shared" si="52"/>
        <v>12000</v>
      </c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>
        <v>5000</v>
      </c>
      <c r="S195" s="125">
        <v>7000</v>
      </c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</row>
    <row r="196" spans="1:33" ht="21" customHeight="1" outlineLevel="2">
      <c r="A196" s="258">
        <v>6232002</v>
      </c>
      <c r="B196" s="51" t="s">
        <v>182</v>
      </c>
      <c r="C196" s="246" t="s">
        <v>67</v>
      </c>
      <c r="D196" s="125"/>
      <c r="E196" s="861">
        <f t="shared" si="52"/>
        <v>0</v>
      </c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</row>
    <row r="197" spans="1:33" ht="21" customHeight="1" outlineLevel="2">
      <c r="A197" s="258">
        <v>6232003</v>
      </c>
      <c r="B197" s="51" t="s">
        <v>183</v>
      </c>
      <c r="C197" s="246" t="s">
        <v>67</v>
      </c>
      <c r="D197" s="125"/>
      <c r="E197" s="861">
        <f t="shared" si="52"/>
        <v>987000</v>
      </c>
      <c r="F197" s="125">
        <v>220000</v>
      </c>
      <c r="G197" s="125">
        <v>150000</v>
      </c>
      <c r="H197" s="125">
        <v>30000</v>
      </c>
      <c r="I197" s="125">
        <v>30000</v>
      </c>
      <c r="J197" s="125">
        <v>10000</v>
      </c>
      <c r="K197" s="125">
        <v>50000</v>
      </c>
      <c r="L197" s="125">
        <v>20000</v>
      </c>
      <c r="M197" s="125">
        <v>20000</v>
      </c>
      <c r="N197" s="125">
        <v>30000</v>
      </c>
      <c r="O197" s="125">
        <v>50000</v>
      </c>
      <c r="P197" s="125">
        <v>10000</v>
      </c>
      <c r="Q197" s="125">
        <v>10000</v>
      </c>
      <c r="R197" s="125">
        <v>15000</v>
      </c>
      <c r="S197" s="125">
        <v>7000</v>
      </c>
      <c r="T197" s="125">
        <v>10000</v>
      </c>
      <c r="U197" s="125">
        <v>20000</v>
      </c>
      <c r="V197" s="125">
        <v>20000</v>
      </c>
      <c r="W197" s="125">
        <v>10000</v>
      </c>
      <c r="X197" s="125">
        <v>30000</v>
      </c>
      <c r="Y197" s="125">
        <v>30000</v>
      </c>
      <c r="Z197" s="125">
        <v>50000</v>
      </c>
      <c r="AA197" s="125">
        <v>30000</v>
      </c>
      <c r="AB197" s="125">
        <v>20000</v>
      </c>
      <c r="AC197" s="125">
        <v>20000</v>
      </c>
      <c r="AD197" s="125">
        <v>10000</v>
      </c>
      <c r="AE197" s="125">
        <v>20000</v>
      </c>
      <c r="AF197" s="125">
        <v>50000</v>
      </c>
      <c r="AG197" s="125">
        <v>15000</v>
      </c>
    </row>
    <row r="198" spans="1:33" ht="21" customHeight="1" outlineLevel="2">
      <c r="A198" s="258">
        <v>6232004</v>
      </c>
      <c r="B198" s="51" t="s">
        <v>184</v>
      </c>
      <c r="C198" s="246" t="s">
        <v>67</v>
      </c>
      <c r="D198" s="125"/>
      <c r="E198" s="861">
        <f t="shared" si="52"/>
        <v>995000</v>
      </c>
      <c r="F198" s="125">
        <v>265000</v>
      </c>
      <c r="G198" s="125">
        <v>200000</v>
      </c>
      <c r="H198" s="125">
        <v>5000</v>
      </c>
      <c r="I198" s="125">
        <v>50000</v>
      </c>
      <c r="J198" s="125">
        <v>30000</v>
      </c>
      <c r="K198" s="125">
        <v>20000</v>
      </c>
      <c r="L198" s="125">
        <v>10000</v>
      </c>
      <c r="M198" s="125">
        <v>10000</v>
      </c>
      <c r="N198" s="125">
        <v>15000</v>
      </c>
      <c r="O198" s="125">
        <v>35000</v>
      </c>
      <c r="P198" s="125">
        <v>5000</v>
      </c>
      <c r="Q198" s="125">
        <v>30000</v>
      </c>
      <c r="R198" s="125">
        <v>20000</v>
      </c>
      <c r="S198" s="125">
        <v>20000</v>
      </c>
      <c r="T198" s="125">
        <v>30000</v>
      </c>
      <c r="U198" s="125">
        <v>10000</v>
      </c>
      <c r="V198" s="125">
        <v>10000</v>
      </c>
      <c r="W198" s="125">
        <v>20000</v>
      </c>
      <c r="X198" s="125">
        <v>30000</v>
      </c>
      <c r="Y198" s="125">
        <v>30000</v>
      </c>
      <c r="Z198" s="125">
        <v>20000</v>
      </c>
      <c r="AA198" s="125">
        <v>30000</v>
      </c>
      <c r="AB198" s="125">
        <v>20000</v>
      </c>
      <c r="AC198" s="125">
        <v>5000</v>
      </c>
      <c r="AD198" s="125">
        <v>5000</v>
      </c>
      <c r="AE198" s="125">
        <v>35000</v>
      </c>
      <c r="AF198" s="125">
        <v>20000</v>
      </c>
      <c r="AG198" s="125">
        <v>15000</v>
      </c>
    </row>
    <row r="199" spans="1:33" ht="21" customHeight="1" outlineLevel="2">
      <c r="A199" s="258">
        <v>6232005</v>
      </c>
      <c r="B199" s="51" t="s">
        <v>185</v>
      </c>
      <c r="C199" s="246" t="s">
        <v>67</v>
      </c>
      <c r="D199" s="125"/>
      <c r="E199" s="861">
        <f t="shared" si="52"/>
        <v>605000</v>
      </c>
      <c r="F199" s="125">
        <v>160000</v>
      </c>
      <c r="G199" s="125">
        <v>150000</v>
      </c>
      <c r="H199" s="125">
        <v>10000</v>
      </c>
      <c r="I199" s="125">
        <v>15000</v>
      </c>
      <c r="J199" s="125">
        <v>10000</v>
      </c>
      <c r="K199" s="125">
        <v>10000</v>
      </c>
      <c r="L199" s="125">
        <v>10000</v>
      </c>
      <c r="M199" s="125">
        <v>10000</v>
      </c>
      <c r="N199" s="125">
        <v>10000</v>
      </c>
      <c r="O199" s="125">
        <v>20000</v>
      </c>
      <c r="P199" s="125">
        <v>5000</v>
      </c>
      <c r="Q199" s="125">
        <v>20000</v>
      </c>
      <c r="R199" s="125">
        <v>5000</v>
      </c>
      <c r="S199" s="125">
        <v>5000</v>
      </c>
      <c r="T199" s="125">
        <v>10000</v>
      </c>
      <c r="U199" s="125">
        <v>5000</v>
      </c>
      <c r="V199" s="125">
        <v>10000</v>
      </c>
      <c r="W199" s="125">
        <v>15000</v>
      </c>
      <c r="X199" s="125">
        <v>10000</v>
      </c>
      <c r="Y199" s="125">
        <v>10000</v>
      </c>
      <c r="Z199" s="125">
        <v>20000</v>
      </c>
      <c r="AA199" s="125">
        <v>20000</v>
      </c>
      <c r="AB199" s="125">
        <v>25000</v>
      </c>
      <c r="AC199" s="125">
        <v>10000</v>
      </c>
      <c r="AD199" s="125">
        <v>5000</v>
      </c>
      <c r="AE199" s="125">
        <v>5000</v>
      </c>
      <c r="AF199" s="125">
        <v>10000</v>
      </c>
      <c r="AG199" s="125">
        <v>10000</v>
      </c>
    </row>
    <row r="200" spans="1:33" ht="21" customHeight="1" outlineLevel="2">
      <c r="A200" s="258">
        <v>6242001</v>
      </c>
      <c r="B200" s="51" t="s">
        <v>186</v>
      </c>
      <c r="C200" s="246" t="s">
        <v>67</v>
      </c>
      <c r="D200" s="125"/>
      <c r="E200" s="861">
        <f t="shared" si="52"/>
        <v>4355000</v>
      </c>
      <c r="F200" s="125">
        <v>1025000</v>
      </c>
      <c r="G200" s="125">
        <v>1350000</v>
      </c>
      <c r="H200" s="125"/>
      <c r="I200" s="125">
        <v>400000</v>
      </c>
      <c r="J200" s="125">
        <v>200000</v>
      </c>
      <c r="K200" s="125"/>
      <c r="L200" s="125"/>
      <c r="M200" s="125"/>
      <c r="N200" s="125"/>
      <c r="O200" s="125">
        <v>170000</v>
      </c>
      <c r="P200" s="125"/>
      <c r="Q200" s="125">
        <v>100000</v>
      </c>
      <c r="R200" s="125"/>
      <c r="S200" s="125"/>
      <c r="T200" s="125">
        <v>150000</v>
      </c>
      <c r="U200" s="125">
        <v>50000</v>
      </c>
      <c r="V200" s="125"/>
      <c r="W200" s="125">
        <v>120000</v>
      </c>
      <c r="X200" s="125">
        <v>100000</v>
      </c>
      <c r="Y200" s="125">
        <v>150000</v>
      </c>
      <c r="Z200" s="125"/>
      <c r="AA200" s="125">
        <v>130000</v>
      </c>
      <c r="AB200" s="125"/>
      <c r="AC200" s="125"/>
      <c r="AD200" s="125">
        <v>110000</v>
      </c>
      <c r="AE200" s="125">
        <v>300000</v>
      </c>
      <c r="AF200" s="125"/>
      <c r="AG200" s="125"/>
    </row>
    <row r="201" spans="1:33" ht="21" customHeight="1" outlineLevel="2">
      <c r="A201" s="258">
        <v>6242002</v>
      </c>
      <c r="B201" s="51" t="s">
        <v>187</v>
      </c>
      <c r="C201" s="246" t="s">
        <v>67</v>
      </c>
      <c r="D201" s="125"/>
      <c r="E201" s="861">
        <f t="shared" si="52"/>
        <v>5080000</v>
      </c>
      <c r="F201" s="125">
        <v>1015000</v>
      </c>
      <c r="G201" s="125">
        <v>1200000</v>
      </c>
      <c r="H201" s="125">
        <v>100000</v>
      </c>
      <c r="I201" s="125">
        <v>84000</v>
      </c>
      <c r="J201" s="125">
        <v>350000</v>
      </c>
      <c r="K201" s="125">
        <v>70000</v>
      </c>
      <c r="L201" s="125">
        <v>120000</v>
      </c>
      <c r="M201" s="125">
        <v>96000</v>
      </c>
      <c r="N201" s="125">
        <v>130000</v>
      </c>
      <c r="O201" s="125">
        <v>140000</v>
      </c>
      <c r="P201" s="125">
        <v>50000</v>
      </c>
      <c r="Q201" s="125">
        <v>250000</v>
      </c>
      <c r="R201" s="125">
        <v>125000</v>
      </c>
      <c r="S201" s="125">
        <v>120000</v>
      </c>
      <c r="T201" s="125">
        <v>150000</v>
      </c>
      <c r="U201" s="125">
        <v>100000</v>
      </c>
      <c r="V201" s="125">
        <v>130000</v>
      </c>
      <c r="W201" s="125">
        <v>100000</v>
      </c>
      <c r="X201" s="125"/>
      <c r="Y201" s="125">
        <v>150000</v>
      </c>
      <c r="Z201" s="125">
        <v>100000</v>
      </c>
      <c r="AA201" s="125">
        <v>150000</v>
      </c>
      <c r="AB201" s="125">
        <v>100000</v>
      </c>
      <c r="AC201" s="125">
        <v>50000</v>
      </c>
      <c r="AD201" s="125">
        <v>100000</v>
      </c>
      <c r="AE201" s="125">
        <v>100000</v>
      </c>
      <c r="AF201" s="125"/>
      <c r="AG201" s="125"/>
    </row>
    <row r="202" spans="1:33" ht="21" customHeight="1" outlineLevel="2">
      <c r="A202" s="261">
        <v>6242003</v>
      </c>
      <c r="B202" s="51" t="s">
        <v>188</v>
      </c>
      <c r="C202" s="262" t="s">
        <v>67</v>
      </c>
      <c r="D202" s="125"/>
      <c r="E202" s="861">
        <f t="shared" si="52"/>
        <v>21751809</v>
      </c>
      <c r="F202" s="125">
        <v>7560000</v>
      </c>
      <c r="G202" s="125">
        <v>4666809</v>
      </c>
      <c r="H202" s="125">
        <v>5000</v>
      </c>
      <c r="I202" s="125">
        <v>500000</v>
      </c>
      <c r="J202" s="125">
        <v>600000</v>
      </c>
      <c r="K202" s="125">
        <v>300000</v>
      </c>
      <c r="L202" s="125">
        <v>400000</v>
      </c>
      <c r="M202" s="125">
        <v>300000</v>
      </c>
      <c r="N202" s="125">
        <v>400000</v>
      </c>
      <c r="O202" s="125">
        <v>680000</v>
      </c>
      <c r="P202" s="125">
        <v>10000</v>
      </c>
      <c r="Q202" s="125">
        <v>1400000</v>
      </c>
      <c r="R202" s="125">
        <v>10000</v>
      </c>
      <c r="S202" s="125">
        <v>300000</v>
      </c>
      <c r="T202" s="125">
        <v>350000</v>
      </c>
      <c r="U202" s="125">
        <v>80000</v>
      </c>
      <c r="V202" s="125">
        <v>130000</v>
      </c>
      <c r="W202" s="125">
        <v>600000</v>
      </c>
      <c r="X202" s="125">
        <v>350000</v>
      </c>
      <c r="Y202" s="125">
        <v>580000</v>
      </c>
      <c r="Z202" s="125">
        <v>360000</v>
      </c>
      <c r="AA202" s="125">
        <v>600000</v>
      </c>
      <c r="AB202" s="125">
        <v>200000</v>
      </c>
      <c r="AC202" s="125">
        <v>70000</v>
      </c>
      <c r="AD202" s="125">
        <v>250000</v>
      </c>
      <c r="AE202" s="125">
        <v>650000</v>
      </c>
      <c r="AF202" s="125">
        <v>250000</v>
      </c>
      <c r="AG202" s="125">
        <v>150000</v>
      </c>
    </row>
    <row r="203" spans="1:33" ht="21" customHeight="1" outlineLevel="2">
      <c r="A203" s="885">
        <v>6242004</v>
      </c>
      <c r="B203" s="51" t="s">
        <v>189</v>
      </c>
      <c r="C203" s="262" t="s">
        <v>67</v>
      </c>
      <c r="D203" s="125"/>
      <c r="E203" s="861">
        <f t="shared" si="52"/>
        <v>0</v>
      </c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</row>
    <row r="204" spans="1:33" ht="21">
      <c r="A204" s="63" t="s">
        <v>429</v>
      </c>
      <c r="B204" s="56"/>
      <c r="C204" s="57" t="s">
        <v>67</v>
      </c>
      <c r="D204" s="58">
        <f>SUM(D205:D213)</f>
        <v>0</v>
      </c>
      <c r="E204" s="882">
        <f>SUM(E205:E213)</f>
        <v>2479000</v>
      </c>
      <c r="F204" s="58">
        <f t="shared" ref="F204:AG204" si="53">SUM(F205:F213)</f>
        <v>0</v>
      </c>
      <c r="G204" s="58">
        <f t="shared" si="53"/>
        <v>837550</v>
      </c>
      <c r="H204" s="58">
        <f t="shared" si="53"/>
        <v>5730</v>
      </c>
      <c r="I204" s="58">
        <f t="shared" si="53"/>
        <v>259910</v>
      </c>
      <c r="J204" s="58">
        <f t="shared" si="53"/>
        <v>282290</v>
      </c>
      <c r="K204" s="58">
        <f t="shared" si="53"/>
        <v>17800</v>
      </c>
      <c r="L204" s="58">
        <f t="shared" si="53"/>
        <v>18770</v>
      </c>
      <c r="M204" s="58">
        <f t="shared" si="53"/>
        <v>22440</v>
      </c>
      <c r="N204" s="58">
        <f t="shared" si="53"/>
        <v>14440</v>
      </c>
      <c r="O204" s="58">
        <f t="shared" si="53"/>
        <v>59020</v>
      </c>
      <c r="P204" s="58">
        <f t="shared" si="53"/>
        <v>5020</v>
      </c>
      <c r="Q204" s="58">
        <f t="shared" si="53"/>
        <v>192700</v>
      </c>
      <c r="R204" s="58">
        <f t="shared" si="53"/>
        <v>19600</v>
      </c>
      <c r="S204" s="58">
        <f t="shared" si="53"/>
        <v>21200</v>
      </c>
      <c r="T204" s="58">
        <f t="shared" si="53"/>
        <v>42870</v>
      </c>
      <c r="U204" s="58">
        <f t="shared" si="53"/>
        <v>14510</v>
      </c>
      <c r="V204" s="58">
        <f t="shared" si="53"/>
        <v>6500</v>
      </c>
      <c r="W204" s="58">
        <f t="shared" si="53"/>
        <v>55480</v>
      </c>
      <c r="X204" s="58">
        <f t="shared" si="53"/>
        <v>18070</v>
      </c>
      <c r="Y204" s="58">
        <f t="shared" si="53"/>
        <v>158880</v>
      </c>
      <c r="Z204" s="58">
        <f t="shared" si="53"/>
        <v>10990</v>
      </c>
      <c r="AA204" s="58">
        <f t="shared" si="53"/>
        <v>242610</v>
      </c>
      <c r="AB204" s="58">
        <f t="shared" si="53"/>
        <v>30710</v>
      </c>
      <c r="AC204" s="58">
        <f t="shared" si="53"/>
        <v>6940</v>
      </c>
      <c r="AD204" s="58">
        <f t="shared" si="53"/>
        <v>9670</v>
      </c>
      <c r="AE204" s="58">
        <f t="shared" si="53"/>
        <v>105070</v>
      </c>
      <c r="AF204" s="58">
        <f t="shared" si="53"/>
        <v>10610</v>
      </c>
      <c r="AG204" s="58">
        <f t="shared" si="53"/>
        <v>9620</v>
      </c>
    </row>
    <row r="205" spans="1:33" ht="21" customHeight="1" outlineLevel="2">
      <c r="A205" s="67">
        <v>5311001</v>
      </c>
      <c r="B205" s="51" t="s">
        <v>190</v>
      </c>
      <c r="C205" s="52" t="s">
        <v>67</v>
      </c>
      <c r="D205" s="125"/>
      <c r="E205" s="861">
        <f t="shared" si="52"/>
        <v>1298360</v>
      </c>
      <c r="F205" s="125"/>
      <c r="G205" s="125">
        <v>320000</v>
      </c>
      <c r="H205" s="125">
        <v>5720</v>
      </c>
      <c r="I205" s="125">
        <v>100000</v>
      </c>
      <c r="J205" s="125">
        <v>65000</v>
      </c>
      <c r="K205" s="125">
        <v>17760</v>
      </c>
      <c r="L205" s="125">
        <v>18730</v>
      </c>
      <c r="M205" s="125">
        <v>22400</v>
      </c>
      <c r="N205" s="125">
        <v>14410</v>
      </c>
      <c r="O205" s="125">
        <v>58900</v>
      </c>
      <c r="P205" s="125">
        <v>5010</v>
      </c>
      <c r="Q205" s="125">
        <v>150000</v>
      </c>
      <c r="R205" s="125">
        <v>15000</v>
      </c>
      <c r="S205" s="125">
        <v>21160</v>
      </c>
      <c r="T205" s="125">
        <v>35000</v>
      </c>
      <c r="U205" s="125">
        <v>10000</v>
      </c>
      <c r="V205" s="125">
        <v>6470</v>
      </c>
      <c r="W205" s="125">
        <v>45000</v>
      </c>
      <c r="X205" s="125">
        <v>15000</v>
      </c>
      <c r="Y205" s="125">
        <v>100000</v>
      </c>
      <c r="Z205" s="125">
        <v>10970</v>
      </c>
      <c r="AA205" s="125">
        <v>150000</v>
      </c>
      <c r="AB205" s="125">
        <v>30650</v>
      </c>
      <c r="AC205" s="125">
        <v>6930</v>
      </c>
      <c r="AD205" s="125">
        <v>9650</v>
      </c>
      <c r="AE205" s="125">
        <v>45000</v>
      </c>
      <c r="AF205" s="125">
        <v>10000</v>
      </c>
      <c r="AG205" s="125">
        <v>9600</v>
      </c>
    </row>
    <row r="206" spans="1:33" ht="21" customHeight="1" outlineLevel="2">
      <c r="A206" s="258">
        <v>5311002</v>
      </c>
      <c r="B206" s="51" t="s">
        <v>191</v>
      </c>
      <c r="C206" s="246" t="s">
        <v>67</v>
      </c>
      <c r="D206" s="125"/>
      <c r="E206" s="861">
        <f t="shared" si="52"/>
        <v>4940</v>
      </c>
      <c r="F206" s="125"/>
      <c r="G206" s="125">
        <v>1670</v>
      </c>
      <c r="H206" s="125">
        <v>10</v>
      </c>
      <c r="I206" s="125">
        <v>520</v>
      </c>
      <c r="J206" s="125">
        <v>560</v>
      </c>
      <c r="K206" s="125">
        <v>40</v>
      </c>
      <c r="L206" s="125">
        <v>40</v>
      </c>
      <c r="M206" s="125">
        <v>40</v>
      </c>
      <c r="N206" s="125">
        <v>30</v>
      </c>
      <c r="O206" s="125">
        <v>120</v>
      </c>
      <c r="P206" s="125">
        <v>10</v>
      </c>
      <c r="Q206" s="125">
        <v>380</v>
      </c>
      <c r="R206" s="125">
        <v>40</v>
      </c>
      <c r="S206" s="125">
        <v>40</v>
      </c>
      <c r="T206" s="125">
        <v>90</v>
      </c>
      <c r="U206" s="125">
        <v>30</v>
      </c>
      <c r="V206" s="125">
        <v>10</v>
      </c>
      <c r="W206" s="125">
        <v>110</v>
      </c>
      <c r="X206" s="125">
        <v>40</v>
      </c>
      <c r="Y206" s="125">
        <v>320</v>
      </c>
      <c r="Z206" s="125">
        <v>20</v>
      </c>
      <c r="AA206" s="125">
        <v>480</v>
      </c>
      <c r="AB206" s="125">
        <v>60</v>
      </c>
      <c r="AC206" s="125">
        <v>10</v>
      </c>
      <c r="AD206" s="125">
        <v>20</v>
      </c>
      <c r="AE206" s="125">
        <v>210</v>
      </c>
      <c r="AF206" s="125">
        <v>20</v>
      </c>
      <c r="AG206" s="125">
        <v>20</v>
      </c>
    </row>
    <row r="207" spans="1:33" ht="21" customHeight="1" outlineLevel="2">
      <c r="A207" s="73">
        <v>5311003</v>
      </c>
      <c r="B207" s="51" t="s">
        <v>192</v>
      </c>
      <c r="C207" s="246" t="s">
        <v>67</v>
      </c>
      <c r="D207" s="125"/>
      <c r="E207" s="861">
        <f t="shared" si="52"/>
        <v>0</v>
      </c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</row>
    <row r="208" spans="1:33" ht="21" customHeight="1" outlineLevel="2">
      <c r="A208" s="245">
        <v>5312001</v>
      </c>
      <c r="B208" s="51" t="s">
        <v>193</v>
      </c>
      <c r="C208" s="246" t="s">
        <v>67</v>
      </c>
      <c r="D208" s="125"/>
      <c r="E208" s="861">
        <f t="shared" si="52"/>
        <v>0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</row>
    <row r="209" spans="1:33" s="74" customFormat="1" ht="21" customHeight="1" outlineLevel="2">
      <c r="A209" s="247">
        <v>5312002</v>
      </c>
      <c r="B209" s="51" t="s">
        <v>194</v>
      </c>
      <c r="C209" s="246" t="s">
        <v>67</v>
      </c>
      <c r="D209" s="125"/>
      <c r="E209" s="861">
        <f t="shared" si="52"/>
        <v>0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</row>
    <row r="210" spans="1:33" ht="21" customHeight="1" outlineLevel="2">
      <c r="A210" s="73">
        <v>5312003</v>
      </c>
      <c r="B210" s="51" t="s">
        <v>195</v>
      </c>
      <c r="C210" s="246" t="s">
        <v>67</v>
      </c>
      <c r="D210" s="125"/>
      <c r="E210" s="861">
        <f t="shared" si="52"/>
        <v>0</v>
      </c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</row>
    <row r="211" spans="1:33" s="248" customFormat="1" ht="21" customHeight="1" outlineLevel="2">
      <c r="A211" s="73">
        <v>5321001</v>
      </c>
      <c r="B211" s="51" t="s">
        <v>196</v>
      </c>
      <c r="C211" s="246" t="s">
        <v>67</v>
      </c>
      <c r="D211" s="125"/>
      <c r="E211" s="861">
        <f t="shared" si="52"/>
        <v>0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</row>
    <row r="212" spans="1:33" ht="21" customHeight="1" outlineLevel="2">
      <c r="A212" s="73">
        <v>5321002</v>
      </c>
      <c r="B212" s="51" t="s">
        <v>197</v>
      </c>
      <c r="C212" s="246" t="s">
        <v>67</v>
      </c>
      <c r="D212" s="125"/>
      <c r="E212" s="861">
        <f t="shared" si="52"/>
        <v>1175700</v>
      </c>
      <c r="F212" s="125"/>
      <c r="G212" s="125">
        <v>515880</v>
      </c>
      <c r="H212" s="125">
        <v>0</v>
      </c>
      <c r="I212" s="125">
        <v>159390</v>
      </c>
      <c r="J212" s="125">
        <v>216730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5">
        <v>0</v>
      </c>
      <c r="Q212" s="125">
        <v>42320</v>
      </c>
      <c r="R212" s="125">
        <v>4560</v>
      </c>
      <c r="S212" s="125">
        <v>0</v>
      </c>
      <c r="T212" s="125">
        <v>7780</v>
      </c>
      <c r="U212" s="125">
        <v>4480</v>
      </c>
      <c r="V212" s="125">
        <v>20</v>
      </c>
      <c r="W212" s="125">
        <v>10370</v>
      </c>
      <c r="X212" s="125">
        <v>3030</v>
      </c>
      <c r="Y212" s="125">
        <v>58560</v>
      </c>
      <c r="Z212" s="125">
        <v>0</v>
      </c>
      <c r="AA212" s="125">
        <v>92130</v>
      </c>
      <c r="AB212" s="125">
        <v>0</v>
      </c>
      <c r="AC212" s="125">
        <v>0</v>
      </c>
      <c r="AD212" s="125">
        <v>0</v>
      </c>
      <c r="AE212" s="125">
        <v>59860</v>
      </c>
      <c r="AF212" s="125">
        <v>590</v>
      </c>
      <c r="AG212" s="125">
        <v>0</v>
      </c>
    </row>
    <row r="213" spans="1:33" ht="21" customHeight="1" outlineLevel="2">
      <c r="A213" s="73">
        <v>5321003</v>
      </c>
      <c r="B213" s="51" t="s">
        <v>198</v>
      </c>
      <c r="C213" s="246" t="s">
        <v>67</v>
      </c>
      <c r="D213" s="125"/>
      <c r="E213" s="861">
        <f t="shared" si="52"/>
        <v>0</v>
      </c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</row>
    <row r="214" spans="1:33" ht="21">
      <c r="A214" s="63" t="s">
        <v>423</v>
      </c>
      <c r="B214" s="64"/>
      <c r="C214" s="65" t="s">
        <v>67</v>
      </c>
      <c r="D214" s="58">
        <f>SUM(D215:D264)</f>
        <v>0</v>
      </c>
      <c r="E214" s="882">
        <f>SUM(E215:E264)</f>
        <v>9476161</v>
      </c>
      <c r="F214" s="58">
        <f t="shared" ref="F214:AG214" si="54">SUM(F215:F264)</f>
        <v>2795200</v>
      </c>
      <c r="G214" s="58">
        <f t="shared" si="54"/>
        <v>2839961</v>
      </c>
      <c r="H214" s="58">
        <f t="shared" si="54"/>
        <v>109000</v>
      </c>
      <c r="I214" s="58">
        <f t="shared" si="54"/>
        <v>126500</v>
      </c>
      <c r="J214" s="58">
        <f t="shared" si="54"/>
        <v>249000</v>
      </c>
      <c r="K214" s="58">
        <f t="shared" si="54"/>
        <v>138500</v>
      </c>
      <c r="L214" s="58">
        <f t="shared" si="54"/>
        <v>154500</v>
      </c>
      <c r="M214" s="58">
        <f t="shared" si="54"/>
        <v>121500</v>
      </c>
      <c r="N214" s="58">
        <f t="shared" si="54"/>
        <v>121500</v>
      </c>
      <c r="O214" s="58">
        <f t="shared" si="54"/>
        <v>221500</v>
      </c>
      <c r="P214" s="58">
        <f t="shared" si="54"/>
        <v>46000</v>
      </c>
      <c r="Q214" s="58">
        <f t="shared" si="54"/>
        <v>671000</v>
      </c>
      <c r="R214" s="58">
        <f t="shared" si="54"/>
        <v>164500</v>
      </c>
      <c r="S214" s="58">
        <f t="shared" si="54"/>
        <v>120500</v>
      </c>
      <c r="T214" s="58">
        <f t="shared" si="54"/>
        <v>125000</v>
      </c>
      <c r="U214" s="58">
        <f t="shared" si="54"/>
        <v>100500</v>
      </c>
      <c r="V214" s="58">
        <f t="shared" si="54"/>
        <v>61000</v>
      </c>
      <c r="W214" s="58">
        <f t="shared" si="54"/>
        <v>194500</v>
      </c>
      <c r="X214" s="58">
        <f t="shared" si="54"/>
        <v>124500</v>
      </c>
      <c r="Y214" s="58">
        <f t="shared" si="54"/>
        <v>86000</v>
      </c>
      <c r="Z214" s="58">
        <f t="shared" si="54"/>
        <v>112000</v>
      </c>
      <c r="AA214" s="58">
        <f t="shared" si="54"/>
        <v>161000</v>
      </c>
      <c r="AB214" s="58">
        <f t="shared" si="54"/>
        <v>120000</v>
      </c>
      <c r="AC214" s="58">
        <f t="shared" si="54"/>
        <v>56000</v>
      </c>
      <c r="AD214" s="58">
        <f t="shared" si="54"/>
        <v>93500</v>
      </c>
      <c r="AE214" s="58">
        <f t="shared" si="54"/>
        <v>188500</v>
      </c>
      <c r="AF214" s="58">
        <f t="shared" si="54"/>
        <v>84500</v>
      </c>
      <c r="AG214" s="58">
        <f t="shared" si="54"/>
        <v>90000</v>
      </c>
    </row>
    <row r="215" spans="1:33" ht="21" customHeight="1" outlineLevel="2">
      <c r="A215" s="75">
        <v>4291007</v>
      </c>
      <c r="B215" s="76" t="s">
        <v>199</v>
      </c>
      <c r="C215" s="246" t="s">
        <v>67</v>
      </c>
      <c r="D215" s="125"/>
      <c r="E215" s="861">
        <f t="shared" si="52"/>
        <v>0</v>
      </c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</row>
    <row r="216" spans="1:33" ht="21" customHeight="1" outlineLevel="2">
      <c r="A216" s="249">
        <v>5411001</v>
      </c>
      <c r="B216" s="250" t="s">
        <v>200</v>
      </c>
      <c r="C216" s="246" t="s">
        <v>67</v>
      </c>
      <c r="D216" s="125"/>
      <c r="E216" s="861">
        <f t="shared" si="52"/>
        <v>0</v>
      </c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</row>
    <row r="217" spans="1:33" ht="21" customHeight="1" outlineLevel="2">
      <c r="A217" s="249">
        <v>5411002</v>
      </c>
      <c r="B217" s="250" t="s">
        <v>201</v>
      </c>
      <c r="C217" s="246" t="s">
        <v>67</v>
      </c>
      <c r="D217" s="125"/>
      <c r="E217" s="861">
        <f t="shared" si="52"/>
        <v>0</v>
      </c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</row>
    <row r="218" spans="1:33" ht="21" customHeight="1" outlineLevel="2">
      <c r="A218" s="249">
        <v>5411003</v>
      </c>
      <c r="B218" s="250" t="s">
        <v>202</v>
      </c>
      <c r="C218" s="246" t="s">
        <v>67</v>
      </c>
      <c r="D218" s="125"/>
      <c r="E218" s="861">
        <f t="shared" si="52"/>
        <v>0</v>
      </c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</row>
    <row r="219" spans="1:33" ht="21" customHeight="1" outlineLevel="2">
      <c r="A219" s="249">
        <v>5411004</v>
      </c>
      <c r="B219" s="250" t="s">
        <v>203</v>
      </c>
      <c r="C219" s="246" t="s">
        <v>67</v>
      </c>
      <c r="D219" s="125"/>
      <c r="E219" s="861">
        <f t="shared" si="52"/>
        <v>0</v>
      </c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</row>
    <row r="220" spans="1:33" ht="21" customHeight="1" outlineLevel="2">
      <c r="A220" s="249">
        <v>5411005</v>
      </c>
      <c r="B220" s="250" t="s">
        <v>204</v>
      </c>
      <c r="C220" s="246" t="s">
        <v>67</v>
      </c>
      <c r="D220" s="125"/>
      <c r="E220" s="861">
        <f t="shared" si="52"/>
        <v>0</v>
      </c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</row>
    <row r="221" spans="1:33" ht="21" customHeight="1" outlineLevel="2">
      <c r="A221" s="249">
        <v>5421001</v>
      </c>
      <c r="B221" s="250" t="s">
        <v>205</v>
      </c>
      <c r="C221" s="246" t="s">
        <v>67</v>
      </c>
      <c r="D221" s="125"/>
      <c r="E221" s="861">
        <f t="shared" si="52"/>
        <v>0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</row>
    <row r="222" spans="1:33" ht="21" customHeight="1" outlineLevel="2">
      <c r="A222" s="249">
        <v>5421002</v>
      </c>
      <c r="B222" s="250" t="s">
        <v>206</v>
      </c>
      <c r="C222" s="246" t="s">
        <v>67</v>
      </c>
      <c r="D222" s="125"/>
      <c r="E222" s="861">
        <f t="shared" si="52"/>
        <v>0</v>
      </c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</row>
    <row r="223" spans="1:33" ht="21" customHeight="1" outlineLevel="2">
      <c r="A223" s="249">
        <v>5421003</v>
      </c>
      <c r="B223" s="250" t="s">
        <v>207</v>
      </c>
      <c r="C223" s="246" t="s">
        <v>67</v>
      </c>
      <c r="D223" s="125"/>
      <c r="E223" s="861">
        <f t="shared" si="52"/>
        <v>0</v>
      </c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</row>
    <row r="224" spans="1:33" ht="21" customHeight="1" outlineLevel="2">
      <c r="A224" s="249">
        <v>5421004</v>
      </c>
      <c r="B224" s="250" t="s">
        <v>208</v>
      </c>
      <c r="C224" s="246" t="s">
        <v>67</v>
      </c>
      <c r="D224" s="125"/>
      <c r="E224" s="861">
        <f t="shared" si="52"/>
        <v>0</v>
      </c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</row>
    <row r="225" spans="1:33" ht="21" customHeight="1" outlineLevel="2">
      <c r="A225" s="249">
        <v>5431001</v>
      </c>
      <c r="B225" s="250" t="s">
        <v>209</v>
      </c>
      <c r="C225" s="246" t="s">
        <v>67</v>
      </c>
      <c r="D225" s="125"/>
      <c r="E225" s="861">
        <f t="shared" si="52"/>
        <v>0</v>
      </c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</row>
    <row r="226" spans="1:33" ht="21" customHeight="1" outlineLevel="2">
      <c r="A226" s="249">
        <v>5511001</v>
      </c>
      <c r="B226" s="250" t="s">
        <v>210</v>
      </c>
      <c r="C226" s="246" t="s">
        <v>67</v>
      </c>
      <c r="D226" s="125"/>
      <c r="E226" s="861">
        <f t="shared" si="52"/>
        <v>0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</row>
    <row r="227" spans="1:33" ht="21" customHeight="1" outlineLevel="2">
      <c r="A227" s="249">
        <v>5511002</v>
      </c>
      <c r="B227" s="250" t="s">
        <v>211</v>
      </c>
      <c r="C227" s="246" t="s">
        <v>67</v>
      </c>
      <c r="D227" s="125"/>
      <c r="E227" s="861">
        <f t="shared" si="52"/>
        <v>0</v>
      </c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</row>
    <row r="228" spans="1:33" ht="21" customHeight="1" outlineLevel="2">
      <c r="A228" s="249">
        <v>5511003</v>
      </c>
      <c r="B228" s="250" t="s">
        <v>212</v>
      </c>
      <c r="C228" s="246" t="s">
        <v>67</v>
      </c>
      <c r="D228" s="125"/>
      <c r="E228" s="861">
        <f t="shared" si="52"/>
        <v>0</v>
      </c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</row>
    <row r="229" spans="1:33" ht="21" customHeight="1" outlineLevel="2">
      <c r="A229" s="249">
        <v>5511004</v>
      </c>
      <c r="B229" s="250" t="s">
        <v>213</v>
      </c>
      <c r="C229" s="246" t="s">
        <v>67</v>
      </c>
      <c r="D229" s="125"/>
      <c r="E229" s="861">
        <f t="shared" si="52"/>
        <v>0</v>
      </c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</row>
    <row r="230" spans="1:33" ht="21" customHeight="1" outlineLevel="2">
      <c r="A230" s="249">
        <v>5511005</v>
      </c>
      <c r="B230" s="250" t="s">
        <v>214</v>
      </c>
      <c r="C230" s="246" t="s">
        <v>67</v>
      </c>
      <c r="D230" s="125"/>
      <c r="E230" s="861">
        <f t="shared" si="52"/>
        <v>0</v>
      </c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</row>
    <row r="231" spans="1:33" ht="21" customHeight="1" outlineLevel="2">
      <c r="A231" s="249">
        <v>5511006</v>
      </c>
      <c r="B231" s="250" t="s">
        <v>215</v>
      </c>
      <c r="C231" s="246" t="s">
        <v>67</v>
      </c>
      <c r="D231" s="125"/>
      <c r="E231" s="861">
        <f t="shared" si="52"/>
        <v>0</v>
      </c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</row>
    <row r="232" spans="1:33" ht="21" customHeight="1" outlineLevel="2">
      <c r="A232" s="249">
        <v>5511007</v>
      </c>
      <c r="B232" s="250" t="s">
        <v>216</v>
      </c>
      <c r="C232" s="246" t="s">
        <v>67</v>
      </c>
      <c r="D232" s="125"/>
      <c r="E232" s="861">
        <f t="shared" si="52"/>
        <v>0</v>
      </c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</row>
    <row r="233" spans="1:33" ht="21" customHeight="1" outlineLevel="2">
      <c r="A233" s="249">
        <v>5521001</v>
      </c>
      <c r="B233" s="250" t="s">
        <v>217</v>
      </c>
      <c r="C233" s="246" t="s">
        <v>67</v>
      </c>
      <c r="D233" s="125"/>
      <c r="E233" s="861">
        <f t="shared" si="52"/>
        <v>0</v>
      </c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</row>
    <row r="234" spans="1:33" ht="21" customHeight="1" outlineLevel="2">
      <c r="A234" s="249">
        <v>6212001</v>
      </c>
      <c r="B234" s="250" t="s">
        <v>218</v>
      </c>
      <c r="C234" s="246" t="s">
        <v>67</v>
      </c>
      <c r="D234" s="125"/>
      <c r="E234" s="861">
        <f t="shared" si="52"/>
        <v>185000</v>
      </c>
      <c r="F234" s="125">
        <v>40000</v>
      </c>
      <c r="G234" s="125">
        <v>10000</v>
      </c>
      <c r="H234" s="125">
        <v>5000</v>
      </c>
      <c r="I234" s="125">
        <v>5000</v>
      </c>
      <c r="J234" s="125">
        <v>5000</v>
      </c>
      <c r="K234" s="125">
        <v>5000</v>
      </c>
      <c r="L234" s="125">
        <v>5000</v>
      </c>
      <c r="M234" s="125">
        <v>5000</v>
      </c>
      <c r="N234" s="125">
        <v>5000</v>
      </c>
      <c r="O234" s="125">
        <v>5000</v>
      </c>
      <c r="P234" s="125">
        <v>5000</v>
      </c>
      <c r="Q234" s="125">
        <v>10000</v>
      </c>
      <c r="R234" s="125">
        <v>5000</v>
      </c>
      <c r="S234" s="125">
        <v>5000</v>
      </c>
      <c r="T234" s="125">
        <v>5000</v>
      </c>
      <c r="U234" s="125">
        <v>5000</v>
      </c>
      <c r="V234" s="125">
        <v>5000</v>
      </c>
      <c r="W234" s="125">
        <v>5000</v>
      </c>
      <c r="X234" s="125">
        <v>5000</v>
      </c>
      <c r="Y234" s="125">
        <v>5000</v>
      </c>
      <c r="Z234" s="125">
        <v>5000</v>
      </c>
      <c r="AA234" s="125">
        <v>5000</v>
      </c>
      <c r="AB234" s="125">
        <v>5000</v>
      </c>
      <c r="AC234" s="125">
        <v>5000</v>
      </c>
      <c r="AD234" s="125">
        <v>5000</v>
      </c>
      <c r="AE234" s="125">
        <v>5000</v>
      </c>
      <c r="AF234" s="125">
        <v>5000</v>
      </c>
      <c r="AG234" s="125">
        <v>5000</v>
      </c>
    </row>
    <row r="235" spans="1:33" ht="21" customHeight="1" outlineLevel="2">
      <c r="A235" s="249">
        <v>6221001</v>
      </c>
      <c r="B235" s="250" t="s">
        <v>219</v>
      </c>
      <c r="C235" s="246" t="s">
        <v>67</v>
      </c>
      <c r="D235" s="125"/>
      <c r="E235" s="861">
        <f t="shared" si="52"/>
        <v>0</v>
      </c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</row>
    <row r="236" spans="1:33" ht="21" customHeight="1" outlineLevel="2">
      <c r="A236" s="249">
        <v>6221002</v>
      </c>
      <c r="B236" s="250" t="s">
        <v>220</v>
      </c>
      <c r="C236" s="246" t="s">
        <v>67</v>
      </c>
      <c r="D236" s="125"/>
      <c r="E236" s="861">
        <f t="shared" si="52"/>
        <v>2169000</v>
      </c>
      <c r="F236" s="125">
        <v>1587000</v>
      </c>
      <c r="G236" s="125">
        <v>52000</v>
      </c>
      <c r="H236" s="125">
        <v>26000</v>
      </c>
      <c r="I236" s="125">
        <v>11000</v>
      </c>
      <c r="J236" s="125">
        <v>15000</v>
      </c>
      <c r="K236" s="125">
        <v>22000</v>
      </c>
      <c r="L236" s="125">
        <v>20000</v>
      </c>
      <c r="M236" s="125">
        <v>28000</v>
      </c>
      <c r="N236" s="125">
        <v>25000</v>
      </c>
      <c r="O236" s="125">
        <v>11000</v>
      </c>
      <c r="P236" s="125">
        <v>20000</v>
      </c>
      <c r="Q236" s="125">
        <v>31000</v>
      </c>
      <c r="R236" s="125">
        <v>18000</v>
      </c>
      <c r="S236" s="125">
        <v>25000</v>
      </c>
      <c r="T236" s="125">
        <v>7000</v>
      </c>
      <c r="U236" s="125">
        <v>18000</v>
      </c>
      <c r="V236" s="125">
        <v>18000</v>
      </c>
      <c r="W236" s="125">
        <v>18000</v>
      </c>
      <c r="X236" s="125">
        <v>33000</v>
      </c>
      <c r="Y236" s="125">
        <v>17000</v>
      </c>
      <c r="Z236" s="125">
        <v>22000</v>
      </c>
      <c r="AA236" s="125">
        <v>13000</v>
      </c>
      <c r="AB236" s="125">
        <v>22000</v>
      </c>
      <c r="AC236" s="125">
        <v>16000</v>
      </c>
      <c r="AD236" s="125">
        <v>33000</v>
      </c>
      <c r="AE236" s="125">
        <v>22000</v>
      </c>
      <c r="AF236" s="125">
        <v>22000</v>
      </c>
      <c r="AG236" s="125">
        <v>17000</v>
      </c>
    </row>
    <row r="237" spans="1:33" ht="21" customHeight="1" outlineLevel="2">
      <c r="A237" s="249">
        <v>6231001</v>
      </c>
      <c r="B237" s="250" t="s">
        <v>221</v>
      </c>
      <c r="C237" s="246" t="s">
        <v>67</v>
      </c>
      <c r="D237" s="125"/>
      <c r="E237" s="861">
        <f t="shared" si="52"/>
        <v>0</v>
      </c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</row>
    <row r="238" spans="1:33" ht="21" customHeight="1" outlineLevel="2">
      <c r="A238" s="249">
        <v>6231002</v>
      </c>
      <c r="B238" s="250" t="s">
        <v>222</v>
      </c>
      <c r="C238" s="246" t="s">
        <v>67</v>
      </c>
      <c r="D238" s="125"/>
      <c r="E238" s="861">
        <f t="shared" si="52"/>
        <v>4914761</v>
      </c>
      <c r="F238" s="125">
        <v>255000</v>
      </c>
      <c r="G238" s="125">
        <v>2440761</v>
      </c>
      <c r="H238" s="125">
        <v>39000</v>
      </c>
      <c r="I238" s="125">
        <v>77000</v>
      </c>
      <c r="J238" s="125">
        <v>209000</v>
      </c>
      <c r="K238" s="125">
        <v>67000</v>
      </c>
      <c r="L238" s="125">
        <v>103000</v>
      </c>
      <c r="M238" s="125">
        <v>42000</v>
      </c>
      <c r="N238" s="125">
        <v>47000</v>
      </c>
      <c r="O238" s="125">
        <v>162000</v>
      </c>
      <c r="P238" s="125">
        <v>6000</v>
      </c>
      <c r="Q238" s="125">
        <v>565000</v>
      </c>
      <c r="R238" s="125">
        <v>110000</v>
      </c>
      <c r="S238" s="125">
        <v>61000</v>
      </c>
      <c r="T238" s="125">
        <v>66000</v>
      </c>
      <c r="U238" s="125">
        <v>54000</v>
      </c>
      <c r="V238" s="125">
        <v>9000</v>
      </c>
      <c r="W238" s="125">
        <v>133000</v>
      </c>
      <c r="X238" s="125">
        <v>48000</v>
      </c>
      <c r="Y238" s="125">
        <v>14000</v>
      </c>
      <c r="Z238" s="125">
        <v>41000</v>
      </c>
      <c r="AA238" s="125">
        <v>98000</v>
      </c>
      <c r="AB238" s="125">
        <v>42000</v>
      </c>
      <c r="AC238" s="125">
        <v>19000</v>
      </c>
      <c r="AD238" s="125">
        <v>26000</v>
      </c>
      <c r="AE238" s="125">
        <v>132000</v>
      </c>
      <c r="AF238" s="125">
        <v>14000</v>
      </c>
      <c r="AG238" s="125">
        <v>35000</v>
      </c>
    </row>
    <row r="239" spans="1:33" ht="21" customHeight="1" outlineLevel="2">
      <c r="A239" s="249">
        <v>6231003</v>
      </c>
      <c r="B239" s="250" t="s">
        <v>223</v>
      </c>
      <c r="C239" s="246" t="s">
        <v>67</v>
      </c>
      <c r="D239" s="125"/>
      <c r="E239" s="861">
        <f t="shared" si="52"/>
        <v>0</v>
      </c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</row>
    <row r="240" spans="1:33" ht="21" customHeight="1" outlineLevel="2">
      <c r="A240" s="249">
        <v>6261002</v>
      </c>
      <c r="B240" s="250" t="s">
        <v>224</v>
      </c>
      <c r="C240" s="246" t="s">
        <v>67</v>
      </c>
      <c r="D240" s="125"/>
      <c r="E240" s="861">
        <f t="shared" si="52"/>
        <v>296500</v>
      </c>
      <c r="F240" s="125">
        <v>150000</v>
      </c>
      <c r="G240" s="125">
        <v>20000</v>
      </c>
      <c r="H240" s="125">
        <v>3000</v>
      </c>
      <c r="I240" s="125">
        <v>3500</v>
      </c>
      <c r="J240" s="125">
        <v>5000</v>
      </c>
      <c r="K240" s="125">
        <v>3500</v>
      </c>
      <c r="L240" s="125">
        <v>3500</v>
      </c>
      <c r="M240" s="125">
        <v>3500</v>
      </c>
      <c r="N240" s="125">
        <v>3500</v>
      </c>
      <c r="O240" s="125">
        <v>3500</v>
      </c>
      <c r="P240" s="125">
        <v>3500</v>
      </c>
      <c r="Q240" s="125">
        <v>30000</v>
      </c>
      <c r="R240" s="125">
        <v>3500</v>
      </c>
      <c r="S240" s="125">
        <v>3500</v>
      </c>
      <c r="T240" s="125">
        <v>10000</v>
      </c>
      <c r="U240" s="125">
        <v>3500</v>
      </c>
      <c r="V240" s="125">
        <v>3000</v>
      </c>
      <c r="W240" s="125">
        <v>3500</v>
      </c>
      <c r="X240" s="125">
        <v>3500</v>
      </c>
      <c r="Y240" s="125">
        <v>6000</v>
      </c>
      <c r="Z240" s="125">
        <v>3000</v>
      </c>
      <c r="AA240" s="125">
        <v>5000</v>
      </c>
      <c r="AB240" s="125">
        <v>3000</v>
      </c>
      <c r="AC240" s="125">
        <v>3000</v>
      </c>
      <c r="AD240" s="125">
        <v>3500</v>
      </c>
      <c r="AE240" s="125">
        <v>3500</v>
      </c>
      <c r="AF240" s="125">
        <v>3500</v>
      </c>
      <c r="AG240" s="125">
        <v>3000</v>
      </c>
    </row>
    <row r="241" spans="1:33" ht="21" customHeight="1" outlineLevel="2">
      <c r="A241" s="249">
        <v>6261004</v>
      </c>
      <c r="B241" s="250" t="s">
        <v>225</v>
      </c>
      <c r="C241" s="246" t="s">
        <v>67</v>
      </c>
      <c r="D241" s="125"/>
      <c r="E241" s="861">
        <f t="shared" si="52"/>
        <v>0</v>
      </c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</row>
    <row r="242" spans="1:33" ht="21" customHeight="1" outlineLevel="2">
      <c r="A242" s="249">
        <v>6261005</v>
      </c>
      <c r="B242" s="250" t="s">
        <v>226</v>
      </c>
      <c r="C242" s="246" t="s">
        <v>67</v>
      </c>
      <c r="D242" s="125"/>
      <c r="E242" s="861">
        <f t="shared" si="52"/>
        <v>186000</v>
      </c>
      <c r="F242" s="125">
        <v>35000</v>
      </c>
      <c r="G242" s="125">
        <v>20000</v>
      </c>
      <c r="H242" s="125">
        <v>3000</v>
      </c>
      <c r="I242" s="125">
        <v>5000</v>
      </c>
      <c r="J242" s="125">
        <v>5000</v>
      </c>
      <c r="K242" s="125">
        <v>5000</v>
      </c>
      <c r="L242" s="125">
        <v>3000</v>
      </c>
      <c r="M242" s="125">
        <v>3000</v>
      </c>
      <c r="N242" s="125">
        <v>5000</v>
      </c>
      <c r="O242" s="125">
        <v>5000</v>
      </c>
      <c r="P242" s="125">
        <v>3000</v>
      </c>
      <c r="Q242" s="125">
        <v>20000</v>
      </c>
      <c r="R242" s="125">
        <v>3000</v>
      </c>
      <c r="S242" s="125">
        <v>3000</v>
      </c>
      <c r="T242" s="125">
        <v>12000</v>
      </c>
      <c r="U242" s="125">
        <v>3000</v>
      </c>
      <c r="V242" s="125">
        <v>3000</v>
      </c>
      <c r="W242" s="125">
        <v>5000</v>
      </c>
      <c r="X242" s="125">
        <v>3000</v>
      </c>
      <c r="Y242" s="125">
        <v>10000</v>
      </c>
      <c r="Z242" s="125">
        <v>3000</v>
      </c>
      <c r="AA242" s="125">
        <v>5000</v>
      </c>
      <c r="AB242" s="125">
        <v>3000</v>
      </c>
      <c r="AC242" s="125">
        <v>5000</v>
      </c>
      <c r="AD242" s="125">
        <v>3000</v>
      </c>
      <c r="AE242" s="125">
        <v>5000</v>
      </c>
      <c r="AF242" s="125">
        <v>5000</v>
      </c>
      <c r="AG242" s="125">
        <v>3000</v>
      </c>
    </row>
    <row r="243" spans="1:33" ht="21" customHeight="1" outlineLevel="2">
      <c r="A243" s="251">
        <v>6271001</v>
      </c>
      <c r="B243" s="252" t="s">
        <v>227</v>
      </c>
      <c r="C243" s="246" t="s">
        <v>67</v>
      </c>
      <c r="D243" s="125"/>
      <c r="E243" s="861">
        <f t="shared" si="52"/>
        <v>0</v>
      </c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</row>
    <row r="244" spans="1:33" ht="21" customHeight="1" outlineLevel="2">
      <c r="A244" s="253">
        <v>6271002</v>
      </c>
      <c r="B244" s="254" t="s">
        <v>228</v>
      </c>
      <c r="C244" s="246" t="s">
        <v>67</v>
      </c>
      <c r="D244" s="125"/>
      <c r="E244" s="861">
        <f t="shared" si="52"/>
        <v>0</v>
      </c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</row>
    <row r="245" spans="1:33" ht="21" customHeight="1" outlineLevel="2">
      <c r="A245" s="255">
        <v>6271003</v>
      </c>
      <c r="B245" s="256" t="s">
        <v>229</v>
      </c>
      <c r="C245" s="246" t="s">
        <v>67</v>
      </c>
      <c r="D245" s="125"/>
      <c r="E245" s="861">
        <f t="shared" si="52"/>
        <v>0</v>
      </c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</row>
    <row r="246" spans="1:33" ht="21" customHeight="1" outlineLevel="2">
      <c r="A246" s="255">
        <v>6271004</v>
      </c>
      <c r="B246" s="256" t="s">
        <v>230</v>
      </c>
      <c r="C246" s="246" t="s">
        <v>67</v>
      </c>
      <c r="D246" s="125"/>
      <c r="E246" s="861">
        <f t="shared" si="52"/>
        <v>0</v>
      </c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</row>
    <row r="247" spans="1:33" ht="21" customHeight="1" outlineLevel="2">
      <c r="A247" s="249">
        <v>6271005</v>
      </c>
      <c r="B247" s="256" t="s">
        <v>231</v>
      </c>
      <c r="C247" s="246" t="s">
        <v>67</v>
      </c>
      <c r="D247" s="125"/>
      <c r="E247" s="861">
        <f t="shared" si="52"/>
        <v>0</v>
      </c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</row>
    <row r="248" spans="1:33" ht="21" customHeight="1" outlineLevel="2">
      <c r="A248" s="249">
        <v>6271006</v>
      </c>
      <c r="B248" s="256" t="s">
        <v>232</v>
      </c>
      <c r="C248" s="246" t="s">
        <v>67</v>
      </c>
      <c r="D248" s="125"/>
      <c r="E248" s="861">
        <f t="shared" ref="E248:E284" si="55">SUM(F248:AG248)</f>
        <v>0</v>
      </c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</row>
    <row r="249" spans="1:33" ht="21" customHeight="1" outlineLevel="2">
      <c r="A249" s="249">
        <v>6272001</v>
      </c>
      <c r="B249" s="250" t="s">
        <v>233</v>
      </c>
      <c r="C249" s="246" t="s">
        <v>67</v>
      </c>
      <c r="D249" s="125"/>
      <c r="E249" s="861">
        <f t="shared" si="55"/>
        <v>0</v>
      </c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</row>
    <row r="250" spans="1:33" ht="21" customHeight="1" outlineLevel="2">
      <c r="A250" s="249">
        <v>6272002</v>
      </c>
      <c r="B250" s="250" t="s">
        <v>234</v>
      </c>
      <c r="C250" s="246" t="s">
        <v>67</v>
      </c>
      <c r="D250" s="125"/>
      <c r="E250" s="861">
        <f t="shared" si="55"/>
        <v>0</v>
      </c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</row>
    <row r="251" spans="1:33" ht="21" customHeight="1" outlineLevel="2">
      <c r="A251" s="249">
        <v>6272003</v>
      </c>
      <c r="B251" s="250" t="s">
        <v>235</v>
      </c>
      <c r="C251" s="246" t="s">
        <v>67</v>
      </c>
      <c r="D251" s="125"/>
      <c r="E251" s="861">
        <f t="shared" si="55"/>
        <v>0</v>
      </c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</row>
    <row r="252" spans="1:33" ht="21" customHeight="1" outlineLevel="2">
      <c r="A252" s="249">
        <v>6272004</v>
      </c>
      <c r="B252" s="250" t="s">
        <v>236</v>
      </c>
      <c r="C252" s="246" t="s">
        <v>67</v>
      </c>
      <c r="D252" s="125"/>
      <c r="E252" s="861">
        <f t="shared" si="55"/>
        <v>0</v>
      </c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</row>
    <row r="253" spans="1:33" ht="21" customHeight="1" outlineLevel="2">
      <c r="A253" s="249">
        <v>6273001</v>
      </c>
      <c r="B253" s="250" t="s">
        <v>237</v>
      </c>
      <c r="C253" s="246" t="s">
        <v>67</v>
      </c>
      <c r="D253" s="125"/>
      <c r="E253" s="861">
        <f t="shared" si="55"/>
        <v>245500</v>
      </c>
      <c r="F253" s="125">
        <v>81000</v>
      </c>
      <c r="G253" s="125">
        <v>30000</v>
      </c>
      <c r="H253" s="125">
        <v>3000</v>
      </c>
      <c r="I253" s="125">
        <v>5000</v>
      </c>
      <c r="J253" s="125">
        <v>5000</v>
      </c>
      <c r="K253" s="125">
        <v>6000</v>
      </c>
      <c r="L253" s="125">
        <v>5000</v>
      </c>
      <c r="M253" s="125">
        <v>10000</v>
      </c>
      <c r="N253" s="125">
        <v>6000</v>
      </c>
      <c r="O253" s="125">
        <v>5000</v>
      </c>
      <c r="P253" s="125">
        <v>3500</v>
      </c>
      <c r="Q253" s="125">
        <v>5000</v>
      </c>
      <c r="R253" s="125">
        <v>5000</v>
      </c>
      <c r="S253" s="125">
        <v>3000</v>
      </c>
      <c r="T253" s="125">
        <v>5000</v>
      </c>
      <c r="U253" s="125">
        <v>7000</v>
      </c>
      <c r="V253" s="125">
        <v>3000</v>
      </c>
      <c r="W253" s="125">
        <v>5000</v>
      </c>
      <c r="X253" s="125">
        <v>7000</v>
      </c>
      <c r="Y253" s="125">
        <v>9000</v>
      </c>
      <c r="Z253" s="125">
        <v>3000</v>
      </c>
      <c r="AA253" s="125">
        <v>5000</v>
      </c>
      <c r="AB253" s="125">
        <v>5000</v>
      </c>
      <c r="AC253" s="125">
        <v>3000</v>
      </c>
      <c r="AD253" s="125">
        <v>3000</v>
      </c>
      <c r="AE253" s="125">
        <v>6000</v>
      </c>
      <c r="AF253" s="125">
        <v>5000</v>
      </c>
      <c r="AG253" s="125">
        <v>7000</v>
      </c>
    </row>
    <row r="254" spans="1:33" ht="21" customHeight="1" outlineLevel="2">
      <c r="A254" s="249">
        <v>6273002</v>
      </c>
      <c r="B254" s="250" t="s">
        <v>238</v>
      </c>
      <c r="C254" s="246" t="s">
        <v>67</v>
      </c>
      <c r="D254" s="125"/>
      <c r="E254" s="861">
        <f t="shared" si="55"/>
        <v>185000</v>
      </c>
      <c r="F254" s="125">
        <v>185000</v>
      </c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</row>
    <row r="255" spans="1:33" ht="21" customHeight="1" outlineLevel="2">
      <c r="A255" s="249">
        <v>6273003</v>
      </c>
      <c r="B255" s="250" t="s">
        <v>239</v>
      </c>
      <c r="C255" s="246" t="s">
        <v>67</v>
      </c>
      <c r="D255" s="125"/>
      <c r="E255" s="861">
        <f t="shared" si="55"/>
        <v>254400</v>
      </c>
      <c r="F255" s="125">
        <v>187200</v>
      </c>
      <c r="G255" s="125">
        <v>67200</v>
      </c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</row>
    <row r="256" spans="1:33" ht="21" customHeight="1" outlineLevel="2">
      <c r="A256" s="255">
        <v>6275001</v>
      </c>
      <c r="B256" s="256" t="s">
        <v>240</v>
      </c>
      <c r="C256" s="246" t="s">
        <v>67</v>
      </c>
      <c r="D256" s="125"/>
      <c r="E256" s="861">
        <f t="shared" si="55"/>
        <v>0</v>
      </c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</row>
    <row r="257" spans="1:33" ht="21" customHeight="1" outlineLevel="2">
      <c r="A257" s="255">
        <v>6275002</v>
      </c>
      <c r="B257" s="257" t="s">
        <v>241</v>
      </c>
      <c r="C257" s="246" t="s">
        <v>67</v>
      </c>
      <c r="D257" s="125"/>
      <c r="E257" s="861">
        <f t="shared" si="55"/>
        <v>0</v>
      </c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</row>
    <row r="258" spans="1:33" ht="21" customHeight="1" outlineLevel="2">
      <c r="A258" s="255">
        <v>6275004</v>
      </c>
      <c r="B258" s="256" t="s">
        <v>242</v>
      </c>
      <c r="C258" s="246" t="s">
        <v>67</v>
      </c>
      <c r="D258" s="125"/>
      <c r="E258" s="861">
        <f t="shared" si="55"/>
        <v>0</v>
      </c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</row>
    <row r="259" spans="1:33" ht="21" customHeight="1" outlineLevel="2">
      <c r="A259" s="255">
        <v>6276003</v>
      </c>
      <c r="B259" s="256" t="s">
        <v>243</v>
      </c>
      <c r="C259" s="246" t="s">
        <v>67</v>
      </c>
      <c r="D259" s="125"/>
      <c r="E259" s="861">
        <f t="shared" si="55"/>
        <v>0</v>
      </c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</row>
    <row r="260" spans="1:33" ht="21" customHeight="1" outlineLevel="2">
      <c r="A260" s="255">
        <v>6278001</v>
      </c>
      <c r="B260" s="256" t="s">
        <v>244</v>
      </c>
      <c r="C260" s="246" t="s">
        <v>67</v>
      </c>
      <c r="D260" s="125"/>
      <c r="E260" s="861">
        <f t="shared" si="55"/>
        <v>0</v>
      </c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</row>
    <row r="261" spans="1:33" ht="21" customHeight="1" outlineLevel="2">
      <c r="A261" s="255">
        <v>6279013</v>
      </c>
      <c r="B261" s="256" t="s">
        <v>245</v>
      </c>
      <c r="C261" s="246" t="s">
        <v>67</v>
      </c>
      <c r="D261" s="125"/>
      <c r="E261" s="861">
        <f t="shared" si="55"/>
        <v>940000</v>
      </c>
      <c r="F261" s="125">
        <v>175000</v>
      </c>
      <c r="G261" s="125">
        <v>200000</v>
      </c>
      <c r="H261" s="125">
        <v>30000</v>
      </c>
      <c r="I261" s="125">
        <v>20000</v>
      </c>
      <c r="J261" s="125">
        <v>5000</v>
      </c>
      <c r="K261" s="125">
        <v>30000</v>
      </c>
      <c r="L261" s="125">
        <v>15000</v>
      </c>
      <c r="M261" s="125">
        <v>30000</v>
      </c>
      <c r="N261" s="125">
        <v>30000</v>
      </c>
      <c r="O261" s="125">
        <v>30000</v>
      </c>
      <c r="P261" s="125">
        <v>5000</v>
      </c>
      <c r="Q261" s="125">
        <v>10000</v>
      </c>
      <c r="R261" s="125">
        <v>20000</v>
      </c>
      <c r="S261" s="125">
        <v>20000</v>
      </c>
      <c r="T261" s="125">
        <v>20000</v>
      </c>
      <c r="U261" s="125">
        <v>10000</v>
      </c>
      <c r="V261" s="125">
        <v>20000</v>
      </c>
      <c r="W261" s="125">
        <v>25000</v>
      </c>
      <c r="X261" s="125">
        <v>25000</v>
      </c>
      <c r="Y261" s="125">
        <v>25000</v>
      </c>
      <c r="Z261" s="125">
        <v>35000</v>
      </c>
      <c r="AA261" s="125">
        <v>30000</v>
      </c>
      <c r="AB261" s="125">
        <v>40000</v>
      </c>
      <c r="AC261" s="125">
        <v>5000</v>
      </c>
      <c r="AD261" s="125">
        <v>20000</v>
      </c>
      <c r="AE261" s="125">
        <v>15000</v>
      </c>
      <c r="AF261" s="125">
        <v>30000</v>
      </c>
      <c r="AG261" s="125">
        <v>20000</v>
      </c>
    </row>
    <row r="262" spans="1:33" ht="21" customHeight="1" outlineLevel="2">
      <c r="A262" s="249">
        <v>6279021</v>
      </c>
      <c r="B262" s="250" t="s">
        <v>246</v>
      </c>
      <c r="C262" s="246" t="s">
        <v>67</v>
      </c>
      <c r="D262" s="125"/>
      <c r="E262" s="861">
        <f t="shared" si="55"/>
        <v>0</v>
      </c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</row>
    <row r="263" spans="1:33" ht="21" customHeight="1" outlineLevel="2">
      <c r="A263" s="249">
        <v>6279022</v>
      </c>
      <c r="B263" s="250" t="s">
        <v>247</v>
      </c>
      <c r="C263" s="246" t="s">
        <v>67</v>
      </c>
      <c r="D263" s="125"/>
      <c r="E263" s="861">
        <f t="shared" si="55"/>
        <v>100000</v>
      </c>
      <c r="F263" s="125">
        <v>100000</v>
      </c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</row>
    <row r="264" spans="1:33" ht="21" customHeight="1" outlineLevel="2">
      <c r="A264" s="249">
        <v>6279023</v>
      </c>
      <c r="B264" s="250" t="s">
        <v>248</v>
      </c>
      <c r="C264" s="246" t="s">
        <v>67</v>
      </c>
      <c r="D264" s="125"/>
      <c r="E264" s="861">
        <f t="shared" si="55"/>
        <v>0</v>
      </c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</row>
    <row r="265" spans="1:33" ht="21">
      <c r="A265" s="55" t="s">
        <v>424</v>
      </c>
      <c r="B265" s="56"/>
      <c r="C265" s="57" t="s">
        <v>67</v>
      </c>
      <c r="D265" s="58">
        <f>SUM(D266:D273)</f>
        <v>0</v>
      </c>
      <c r="E265" s="882">
        <f>SUM(E266:E273)</f>
        <v>3578735</v>
      </c>
      <c r="F265" s="58">
        <f t="shared" ref="F265:AG265" si="56">SUM(F266:F273)</f>
        <v>186800</v>
      </c>
      <c r="G265" s="58">
        <f t="shared" si="56"/>
        <v>821535</v>
      </c>
      <c r="H265" s="58">
        <f t="shared" si="56"/>
        <v>49700</v>
      </c>
      <c r="I265" s="58">
        <f t="shared" si="56"/>
        <v>96000</v>
      </c>
      <c r="J265" s="58">
        <f t="shared" si="56"/>
        <v>99700</v>
      </c>
      <c r="K265" s="58">
        <f t="shared" si="56"/>
        <v>65300</v>
      </c>
      <c r="L265" s="58">
        <f t="shared" si="56"/>
        <v>116700</v>
      </c>
      <c r="M265" s="58">
        <f t="shared" si="56"/>
        <v>83300</v>
      </c>
      <c r="N265" s="58">
        <f t="shared" si="56"/>
        <v>68000</v>
      </c>
      <c r="O265" s="58">
        <f t="shared" si="56"/>
        <v>129300</v>
      </c>
      <c r="P265" s="58">
        <f t="shared" si="56"/>
        <v>33300</v>
      </c>
      <c r="Q265" s="58">
        <f t="shared" si="56"/>
        <v>274700</v>
      </c>
      <c r="R265" s="58">
        <f t="shared" si="56"/>
        <v>124700</v>
      </c>
      <c r="S265" s="58">
        <f t="shared" si="56"/>
        <v>85000</v>
      </c>
      <c r="T265" s="58">
        <f t="shared" si="56"/>
        <v>83000</v>
      </c>
      <c r="U265" s="58">
        <f t="shared" si="56"/>
        <v>69300</v>
      </c>
      <c r="V265" s="58">
        <f t="shared" si="56"/>
        <v>39700</v>
      </c>
      <c r="W265" s="58">
        <f t="shared" si="56"/>
        <v>102300</v>
      </c>
      <c r="X265" s="58">
        <f t="shared" si="56"/>
        <v>51700</v>
      </c>
      <c r="Y265" s="58">
        <f t="shared" si="56"/>
        <v>157700</v>
      </c>
      <c r="Z265" s="58">
        <f t="shared" si="56"/>
        <v>51300</v>
      </c>
      <c r="AA265" s="58">
        <f t="shared" si="56"/>
        <v>246300</v>
      </c>
      <c r="AB265" s="58">
        <f t="shared" si="56"/>
        <v>125000</v>
      </c>
      <c r="AC265" s="58">
        <f t="shared" si="56"/>
        <v>46000</v>
      </c>
      <c r="AD265" s="58">
        <f t="shared" si="56"/>
        <v>51700</v>
      </c>
      <c r="AE265" s="58">
        <f t="shared" si="56"/>
        <v>224700</v>
      </c>
      <c r="AF265" s="58">
        <f t="shared" si="56"/>
        <v>35300</v>
      </c>
      <c r="AG265" s="58">
        <f t="shared" si="56"/>
        <v>60700</v>
      </c>
    </row>
    <row r="266" spans="1:33" ht="21" customHeight="1" outlineLevel="2">
      <c r="A266" s="34">
        <v>5121003</v>
      </c>
      <c r="B266" s="51" t="s">
        <v>249</v>
      </c>
      <c r="C266" s="59" t="s">
        <v>67</v>
      </c>
      <c r="D266" s="125"/>
      <c r="E266" s="861">
        <f t="shared" si="55"/>
        <v>0</v>
      </c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</row>
    <row r="267" spans="1:33" ht="21" customHeight="1" outlineLevel="2">
      <c r="A267" s="67">
        <v>5241002</v>
      </c>
      <c r="B267" s="51" t="s">
        <v>250</v>
      </c>
      <c r="C267" s="246" t="s">
        <v>67</v>
      </c>
      <c r="D267" s="125"/>
      <c r="E267" s="861">
        <f t="shared" si="55"/>
        <v>0</v>
      </c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</row>
    <row r="268" spans="1:33" ht="21" customHeight="1" outlineLevel="2">
      <c r="A268" s="258">
        <v>6251002</v>
      </c>
      <c r="B268" s="51" t="s">
        <v>251</v>
      </c>
      <c r="C268" s="246" t="s">
        <v>67</v>
      </c>
      <c r="D268" s="125"/>
      <c r="E268" s="861">
        <f t="shared" si="55"/>
        <v>0</v>
      </c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</row>
    <row r="269" spans="1:33" ht="21" customHeight="1" outlineLevel="2">
      <c r="A269" s="258">
        <v>6251003</v>
      </c>
      <c r="B269" s="51" t="s">
        <v>252</v>
      </c>
      <c r="C269" s="246" t="s">
        <v>67</v>
      </c>
      <c r="D269" s="125"/>
      <c r="E269" s="861">
        <f t="shared" si="55"/>
        <v>0</v>
      </c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</row>
    <row r="270" spans="1:33" ht="21" customHeight="1" outlineLevel="2">
      <c r="A270" s="258">
        <v>6252001</v>
      </c>
      <c r="B270" s="51" t="s">
        <v>253</v>
      </c>
      <c r="C270" s="246" t="s">
        <v>67</v>
      </c>
      <c r="D270" s="125"/>
      <c r="E270" s="861">
        <f t="shared" si="55"/>
        <v>0</v>
      </c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</row>
    <row r="271" spans="1:33" ht="21" customHeight="1" outlineLevel="2">
      <c r="A271" s="258">
        <v>6252002</v>
      </c>
      <c r="B271" s="51" t="s">
        <v>254</v>
      </c>
      <c r="C271" s="246" t="s">
        <v>67</v>
      </c>
      <c r="D271" s="125"/>
      <c r="E271" s="861">
        <f t="shared" si="55"/>
        <v>810900</v>
      </c>
      <c r="F271" s="125">
        <v>46800</v>
      </c>
      <c r="G271" s="125">
        <v>66700</v>
      </c>
      <c r="H271" s="125">
        <v>18700</v>
      </c>
      <c r="I271" s="125">
        <v>24000</v>
      </c>
      <c r="J271" s="125">
        <v>30700</v>
      </c>
      <c r="K271" s="125">
        <v>21300</v>
      </c>
      <c r="L271" s="125">
        <v>22700</v>
      </c>
      <c r="M271" s="125">
        <v>29300</v>
      </c>
      <c r="N271" s="125">
        <v>28000</v>
      </c>
      <c r="O271" s="125">
        <v>45300</v>
      </c>
      <c r="P271" s="125">
        <v>17300</v>
      </c>
      <c r="Q271" s="125">
        <v>74700</v>
      </c>
      <c r="R271" s="125">
        <v>26700</v>
      </c>
      <c r="S271" s="125">
        <v>20000</v>
      </c>
      <c r="T271" s="125">
        <v>20000</v>
      </c>
      <c r="U271" s="125">
        <v>21300</v>
      </c>
      <c r="V271" s="125">
        <v>18700</v>
      </c>
      <c r="W271" s="125">
        <v>29300</v>
      </c>
      <c r="X271" s="125">
        <v>26700</v>
      </c>
      <c r="Y271" s="125">
        <v>30700</v>
      </c>
      <c r="Z271" s="125">
        <v>17300</v>
      </c>
      <c r="AA271" s="125">
        <v>37300</v>
      </c>
      <c r="AB271" s="125">
        <v>20000</v>
      </c>
      <c r="AC271" s="125">
        <v>24000</v>
      </c>
      <c r="AD271" s="125">
        <v>14700</v>
      </c>
      <c r="AE271" s="125">
        <v>30700</v>
      </c>
      <c r="AF271" s="125">
        <v>21300</v>
      </c>
      <c r="AG271" s="125">
        <v>26700</v>
      </c>
    </row>
    <row r="272" spans="1:33" ht="21" customHeight="1" outlineLevel="2">
      <c r="A272" s="258">
        <v>6253001</v>
      </c>
      <c r="B272" s="51" t="s">
        <v>255</v>
      </c>
      <c r="C272" s="246" t="s">
        <v>67</v>
      </c>
      <c r="D272" s="125"/>
      <c r="E272" s="861">
        <f t="shared" si="55"/>
        <v>1350000</v>
      </c>
      <c r="F272" s="125">
        <v>105000</v>
      </c>
      <c r="G272" s="125">
        <v>277000</v>
      </c>
      <c r="H272" s="125">
        <v>18000</v>
      </c>
      <c r="I272" s="125">
        <v>52000</v>
      </c>
      <c r="J272" s="125">
        <v>39000</v>
      </c>
      <c r="K272" s="125">
        <v>10000</v>
      </c>
      <c r="L272" s="125">
        <v>64000</v>
      </c>
      <c r="M272" s="125">
        <v>24000</v>
      </c>
      <c r="N272" s="125">
        <v>10000</v>
      </c>
      <c r="O272" s="125">
        <v>49000</v>
      </c>
      <c r="P272" s="125">
        <v>9000</v>
      </c>
      <c r="Q272" s="125">
        <v>140000</v>
      </c>
      <c r="R272" s="125">
        <v>86000</v>
      </c>
      <c r="S272" s="125">
        <v>33000</v>
      </c>
      <c r="T272" s="125">
        <v>43000</v>
      </c>
      <c r="U272" s="125">
        <v>31000</v>
      </c>
      <c r="V272" s="125">
        <v>11000</v>
      </c>
      <c r="W272" s="125">
        <v>39000</v>
      </c>
      <c r="X272" s="125">
        <v>10000</v>
      </c>
      <c r="Y272" s="125">
        <v>77000</v>
      </c>
      <c r="Z272" s="125">
        <v>14000</v>
      </c>
      <c r="AA272" s="125">
        <v>79000</v>
      </c>
      <c r="AB272" s="125">
        <v>45000</v>
      </c>
      <c r="AC272" s="125">
        <v>8000</v>
      </c>
      <c r="AD272" s="125">
        <v>23000</v>
      </c>
      <c r="AE272" s="125">
        <v>34000</v>
      </c>
      <c r="AF272" s="125">
        <v>6000</v>
      </c>
      <c r="AG272" s="125">
        <v>14000</v>
      </c>
    </row>
    <row r="273" spans="1:33" ht="21" customHeight="1" outlineLevel="2">
      <c r="A273" s="259">
        <v>6253002</v>
      </c>
      <c r="B273" s="51" t="s">
        <v>256</v>
      </c>
      <c r="C273" s="260" t="s">
        <v>67</v>
      </c>
      <c r="D273" s="125"/>
      <c r="E273" s="861">
        <f t="shared" si="55"/>
        <v>1417835</v>
      </c>
      <c r="F273" s="125">
        <v>35000</v>
      </c>
      <c r="G273" s="125">
        <v>477835</v>
      </c>
      <c r="H273" s="125">
        <v>13000</v>
      </c>
      <c r="I273" s="125">
        <v>20000</v>
      </c>
      <c r="J273" s="125">
        <v>30000</v>
      </c>
      <c r="K273" s="125">
        <v>34000</v>
      </c>
      <c r="L273" s="125">
        <v>30000</v>
      </c>
      <c r="M273" s="125">
        <v>30000</v>
      </c>
      <c r="N273" s="125">
        <v>30000</v>
      </c>
      <c r="O273" s="125">
        <v>35000</v>
      </c>
      <c r="P273" s="125">
        <v>7000</v>
      </c>
      <c r="Q273" s="125">
        <v>60000</v>
      </c>
      <c r="R273" s="125">
        <v>12000</v>
      </c>
      <c r="S273" s="125">
        <v>32000</v>
      </c>
      <c r="T273" s="125">
        <v>20000</v>
      </c>
      <c r="U273" s="125">
        <v>17000</v>
      </c>
      <c r="V273" s="125">
        <v>10000</v>
      </c>
      <c r="W273" s="125">
        <v>34000</v>
      </c>
      <c r="X273" s="125">
        <v>15000</v>
      </c>
      <c r="Y273" s="125">
        <v>50000</v>
      </c>
      <c r="Z273" s="125">
        <v>20000</v>
      </c>
      <c r="AA273" s="125">
        <v>130000</v>
      </c>
      <c r="AB273" s="125">
        <v>60000</v>
      </c>
      <c r="AC273" s="125">
        <v>14000</v>
      </c>
      <c r="AD273" s="125">
        <v>14000</v>
      </c>
      <c r="AE273" s="125">
        <v>160000</v>
      </c>
      <c r="AF273" s="125">
        <v>8000</v>
      </c>
      <c r="AG273" s="125">
        <v>20000</v>
      </c>
    </row>
    <row r="274" spans="1:33" ht="21">
      <c r="A274" s="55" t="s">
        <v>425</v>
      </c>
      <c r="B274" s="56"/>
      <c r="C274" s="57" t="s">
        <v>67</v>
      </c>
      <c r="D274" s="58">
        <f>SUM(D275:D276)</f>
        <v>0</v>
      </c>
      <c r="E274" s="882">
        <f>SUM(E275:E276)</f>
        <v>1015575</v>
      </c>
      <c r="F274" s="58">
        <f t="shared" ref="F274:AG274" si="57">SUM(F275:F276)</f>
        <v>75000</v>
      </c>
      <c r="G274" s="58">
        <f t="shared" si="57"/>
        <v>398575</v>
      </c>
      <c r="H274" s="58">
        <f t="shared" si="57"/>
        <v>10000</v>
      </c>
      <c r="I274" s="58">
        <f t="shared" si="57"/>
        <v>10000</v>
      </c>
      <c r="J274" s="58">
        <f t="shared" si="57"/>
        <v>12000</v>
      </c>
      <c r="K274" s="58">
        <f t="shared" si="57"/>
        <v>25000</v>
      </c>
      <c r="L274" s="58">
        <f t="shared" si="57"/>
        <v>12000</v>
      </c>
      <c r="M274" s="58">
        <f t="shared" si="57"/>
        <v>12000</v>
      </c>
      <c r="N274" s="58">
        <f t="shared" si="57"/>
        <v>12000</v>
      </c>
      <c r="O274" s="58">
        <f t="shared" si="57"/>
        <v>12000</v>
      </c>
      <c r="P274" s="58">
        <f t="shared" si="57"/>
        <v>10000</v>
      </c>
      <c r="Q274" s="58">
        <f t="shared" si="57"/>
        <v>155000</v>
      </c>
      <c r="R274" s="58">
        <f t="shared" si="57"/>
        <v>30000</v>
      </c>
      <c r="S274" s="58">
        <f t="shared" si="57"/>
        <v>12000</v>
      </c>
      <c r="T274" s="58">
        <f t="shared" si="57"/>
        <v>12000</v>
      </c>
      <c r="U274" s="58">
        <f t="shared" si="57"/>
        <v>25000</v>
      </c>
      <c r="V274" s="58">
        <f t="shared" si="57"/>
        <v>20000</v>
      </c>
      <c r="W274" s="58">
        <f t="shared" si="57"/>
        <v>12000</v>
      </c>
      <c r="X274" s="58">
        <f t="shared" si="57"/>
        <v>30000</v>
      </c>
      <c r="Y274" s="58">
        <f t="shared" si="57"/>
        <v>12000</v>
      </c>
      <c r="Z274" s="58">
        <f t="shared" si="57"/>
        <v>20000</v>
      </c>
      <c r="AA274" s="58">
        <f t="shared" si="57"/>
        <v>27000</v>
      </c>
      <c r="AB274" s="58">
        <f t="shared" si="57"/>
        <v>12000</v>
      </c>
      <c r="AC274" s="58">
        <f t="shared" si="57"/>
        <v>12000</v>
      </c>
      <c r="AD274" s="58">
        <f t="shared" si="57"/>
        <v>12000</v>
      </c>
      <c r="AE274" s="58">
        <f t="shared" si="57"/>
        <v>12000</v>
      </c>
      <c r="AF274" s="58">
        <f t="shared" si="57"/>
        <v>12000</v>
      </c>
      <c r="AG274" s="58">
        <f t="shared" si="57"/>
        <v>12000</v>
      </c>
    </row>
    <row r="275" spans="1:33" ht="21" customHeight="1" outlineLevel="2">
      <c r="A275" s="34">
        <v>6274001</v>
      </c>
      <c r="B275" s="51" t="s">
        <v>257</v>
      </c>
      <c r="C275" s="52" t="s">
        <v>67</v>
      </c>
      <c r="D275" s="125"/>
      <c r="E275" s="861">
        <f t="shared" si="55"/>
        <v>560575</v>
      </c>
      <c r="F275" s="125">
        <v>15000</v>
      </c>
      <c r="G275" s="125">
        <v>298575</v>
      </c>
      <c r="H275" s="125">
        <v>5000</v>
      </c>
      <c r="I275" s="125">
        <v>5000</v>
      </c>
      <c r="J275" s="125">
        <v>7000</v>
      </c>
      <c r="K275" s="125">
        <v>20000</v>
      </c>
      <c r="L275" s="125">
        <v>7000</v>
      </c>
      <c r="M275" s="125">
        <v>7000</v>
      </c>
      <c r="N275" s="125">
        <v>7000</v>
      </c>
      <c r="O275" s="125">
        <v>7000</v>
      </c>
      <c r="P275" s="125">
        <v>5000</v>
      </c>
      <c r="Q275" s="125">
        <v>5000</v>
      </c>
      <c r="R275" s="125">
        <v>25000</v>
      </c>
      <c r="S275" s="125">
        <v>7000</v>
      </c>
      <c r="T275" s="125">
        <v>7000</v>
      </c>
      <c r="U275" s="125">
        <v>20000</v>
      </c>
      <c r="V275" s="125">
        <v>15000</v>
      </c>
      <c r="W275" s="125">
        <v>7000</v>
      </c>
      <c r="X275" s="125">
        <v>20000</v>
      </c>
      <c r="Y275" s="125">
        <v>7000</v>
      </c>
      <c r="Z275" s="125">
        <v>15000</v>
      </c>
      <c r="AA275" s="125">
        <v>7000</v>
      </c>
      <c r="AB275" s="125">
        <v>7000</v>
      </c>
      <c r="AC275" s="125">
        <v>7000</v>
      </c>
      <c r="AD275" s="125">
        <v>7000</v>
      </c>
      <c r="AE275" s="125">
        <v>7000</v>
      </c>
      <c r="AF275" s="125">
        <v>7000</v>
      </c>
      <c r="AG275" s="125">
        <v>7000</v>
      </c>
    </row>
    <row r="276" spans="1:33" ht="21" customHeight="1" outlineLevel="2">
      <c r="A276" s="261">
        <v>6274002</v>
      </c>
      <c r="B276" s="51" t="s">
        <v>258</v>
      </c>
      <c r="C276" s="262" t="s">
        <v>67</v>
      </c>
      <c r="D276" s="125"/>
      <c r="E276" s="861">
        <f t="shared" si="55"/>
        <v>455000</v>
      </c>
      <c r="F276" s="125">
        <v>60000</v>
      </c>
      <c r="G276" s="125">
        <v>100000</v>
      </c>
      <c r="H276" s="125">
        <v>5000</v>
      </c>
      <c r="I276" s="125">
        <v>5000</v>
      </c>
      <c r="J276" s="125">
        <v>5000</v>
      </c>
      <c r="K276" s="125">
        <v>5000</v>
      </c>
      <c r="L276" s="125">
        <v>5000</v>
      </c>
      <c r="M276" s="125">
        <v>5000</v>
      </c>
      <c r="N276" s="125">
        <v>5000</v>
      </c>
      <c r="O276" s="125">
        <v>5000</v>
      </c>
      <c r="P276" s="125">
        <v>5000</v>
      </c>
      <c r="Q276" s="125">
        <v>150000</v>
      </c>
      <c r="R276" s="125">
        <v>5000</v>
      </c>
      <c r="S276" s="125">
        <v>5000</v>
      </c>
      <c r="T276" s="125">
        <v>5000</v>
      </c>
      <c r="U276" s="125">
        <v>5000</v>
      </c>
      <c r="V276" s="125">
        <v>5000</v>
      </c>
      <c r="W276" s="125">
        <v>5000</v>
      </c>
      <c r="X276" s="125">
        <v>10000</v>
      </c>
      <c r="Y276" s="125">
        <v>5000</v>
      </c>
      <c r="Z276" s="125">
        <v>5000</v>
      </c>
      <c r="AA276" s="125">
        <v>20000</v>
      </c>
      <c r="AB276" s="125">
        <v>5000</v>
      </c>
      <c r="AC276" s="125">
        <v>5000</v>
      </c>
      <c r="AD276" s="125">
        <v>5000</v>
      </c>
      <c r="AE276" s="125">
        <v>5000</v>
      </c>
      <c r="AF276" s="125">
        <v>5000</v>
      </c>
      <c r="AG276" s="125">
        <v>5000</v>
      </c>
    </row>
    <row r="277" spans="1:33" ht="21">
      <c r="A277" s="55" t="s">
        <v>259</v>
      </c>
      <c r="B277" s="56"/>
      <c r="C277" s="57" t="s">
        <v>67</v>
      </c>
      <c r="D277" s="58">
        <f>SUM(D278:D280)</f>
        <v>0</v>
      </c>
      <c r="E277" s="882">
        <f>SUM(E278:E280)</f>
        <v>0</v>
      </c>
      <c r="F277" s="58">
        <f t="shared" ref="F277:AG277" si="58">SUM(F278:F280)</f>
        <v>0</v>
      </c>
      <c r="G277" s="58">
        <f t="shared" si="58"/>
        <v>0</v>
      </c>
      <c r="H277" s="58">
        <f t="shared" si="58"/>
        <v>0</v>
      </c>
      <c r="I277" s="58">
        <f t="shared" si="58"/>
        <v>0</v>
      </c>
      <c r="J277" s="58">
        <f t="shared" si="58"/>
        <v>0</v>
      </c>
      <c r="K277" s="58">
        <f t="shared" si="58"/>
        <v>0</v>
      </c>
      <c r="L277" s="58">
        <f t="shared" si="58"/>
        <v>0</v>
      </c>
      <c r="M277" s="58">
        <f t="shared" si="58"/>
        <v>0</v>
      </c>
      <c r="N277" s="58">
        <f t="shared" si="58"/>
        <v>0</v>
      </c>
      <c r="O277" s="58">
        <f t="shared" si="58"/>
        <v>0</v>
      </c>
      <c r="P277" s="58">
        <f t="shared" si="58"/>
        <v>0</v>
      </c>
      <c r="Q277" s="58">
        <f t="shared" si="58"/>
        <v>0</v>
      </c>
      <c r="R277" s="58">
        <f t="shared" si="58"/>
        <v>0</v>
      </c>
      <c r="S277" s="58">
        <f t="shared" si="58"/>
        <v>0</v>
      </c>
      <c r="T277" s="58">
        <f t="shared" si="58"/>
        <v>0</v>
      </c>
      <c r="U277" s="58">
        <f t="shared" si="58"/>
        <v>0</v>
      </c>
      <c r="V277" s="58">
        <f t="shared" si="58"/>
        <v>0</v>
      </c>
      <c r="W277" s="58">
        <f t="shared" si="58"/>
        <v>0</v>
      </c>
      <c r="X277" s="58">
        <f t="shared" si="58"/>
        <v>0</v>
      </c>
      <c r="Y277" s="58">
        <f t="shared" si="58"/>
        <v>0</v>
      </c>
      <c r="Z277" s="58">
        <f t="shared" si="58"/>
        <v>0</v>
      </c>
      <c r="AA277" s="58">
        <f t="shared" si="58"/>
        <v>0</v>
      </c>
      <c r="AB277" s="58">
        <f t="shared" si="58"/>
        <v>0</v>
      </c>
      <c r="AC277" s="58">
        <f t="shared" si="58"/>
        <v>0</v>
      </c>
      <c r="AD277" s="58">
        <f t="shared" si="58"/>
        <v>0</v>
      </c>
      <c r="AE277" s="58">
        <f t="shared" si="58"/>
        <v>0</v>
      </c>
      <c r="AF277" s="58">
        <f t="shared" si="58"/>
        <v>0</v>
      </c>
      <c r="AG277" s="58">
        <f t="shared" si="58"/>
        <v>0</v>
      </c>
    </row>
    <row r="278" spans="1:33" ht="21" customHeight="1" outlineLevel="2">
      <c r="A278" s="77">
        <v>6279003</v>
      </c>
      <c r="B278" s="51" t="s">
        <v>260</v>
      </c>
      <c r="C278" s="52" t="s">
        <v>67</v>
      </c>
      <c r="D278" s="125"/>
      <c r="E278" s="861">
        <f t="shared" si="55"/>
        <v>0</v>
      </c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</row>
    <row r="279" spans="1:33" ht="21" customHeight="1" outlineLevel="2">
      <c r="A279" s="897">
        <v>6279004</v>
      </c>
      <c r="B279" s="51" t="s">
        <v>261</v>
      </c>
      <c r="C279" s="262" t="s">
        <v>67</v>
      </c>
      <c r="D279" s="125"/>
      <c r="E279" s="861">
        <f t="shared" si="55"/>
        <v>0</v>
      </c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</row>
    <row r="280" spans="1:33" ht="21" customHeight="1" outlineLevel="2">
      <c r="A280" s="78">
        <v>6279005</v>
      </c>
      <c r="B280" s="51" t="s">
        <v>262</v>
      </c>
      <c r="C280" s="262" t="s">
        <v>67</v>
      </c>
      <c r="D280" s="125"/>
      <c r="E280" s="861">
        <f t="shared" si="55"/>
        <v>0</v>
      </c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</row>
    <row r="281" spans="1:33" ht="21">
      <c r="A281" s="55" t="s">
        <v>416</v>
      </c>
      <c r="B281" s="56"/>
      <c r="C281" s="57" t="s">
        <v>67</v>
      </c>
      <c r="D281" s="58">
        <f>SUM(D282:D285)</f>
        <v>0</v>
      </c>
      <c r="E281" s="882">
        <f t="shared" ref="E281:AG281" si="59">SUM(E282:E285)</f>
        <v>13330</v>
      </c>
      <c r="F281" s="58">
        <f t="shared" si="59"/>
        <v>13330</v>
      </c>
      <c r="G281" s="58">
        <f t="shared" si="59"/>
        <v>0</v>
      </c>
      <c r="H281" s="58">
        <f t="shared" si="59"/>
        <v>0</v>
      </c>
      <c r="I281" s="58">
        <f t="shared" si="59"/>
        <v>0</v>
      </c>
      <c r="J281" s="58">
        <f t="shared" si="59"/>
        <v>0</v>
      </c>
      <c r="K281" s="58">
        <f t="shared" si="59"/>
        <v>0</v>
      </c>
      <c r="L281" s="58">
        <f t="shared" si="59"/>
        <v>0</v>
      </c>
      <c r="M281" s="58">
        <f t="shared" si="59"/>
        <v>0</v>
      </c>
      <c r="N281" s="58">
        <f t="shared" si="59"/>
        <v>0</v>
      </c>
      <c r="O281" s="58">
        <f t="shared" si="59"/>
        <v>0</v>
      </c>
      <c r="P281" s="58">
        <f t="shared" si="59"/>
        <v>0</v>
      </c>
      <c r="Q281" s="58">
        <f t="shared" si="59"/>
        <v>0</v>
      </c>
      <c r="R281" s="58">
        <f t="shared" si="59"/>
        <v>0</v>
      </c>
      <c r="S281" s="58">
        <f t="shared" si="59"/>
        <v>0</v>
      </c>
      <c r="T281" s="58">
        <f t="shared" si="59"/>
        <v>0</v>
      </c>
      <c r="U281" s="58">
        <f t="shared" si="59"/>
        <v>0</v>
      </c>
      <c r="V281" s="58">
        <f t="shared" si="59"/>
        <v>0</v>
      </c>
      <c r="W281" s="58">
        <f t="shared" si="59"/>
        <v>0</v>
      </c>
      <c r="X281" s="58">
        <f t="shared" si="59"/>
        <v>0</v>
      </c>
      <c r="Y281" s="58">
        <f t="shared" si="59"/>
        <v>0</v>
      </c>
      <c r="Z281" s="58">
        <f t="shared" si="59"/>
        <v>0</v>
      </c>
      <c r="AA281" s="58">
        <f t="shared" si="59"/>
        <v>0</v>
      </c>
      <c r="AB281" s="58">
        <f t="shared" si="59"/>
        <v>0</v>
      </c>
      <c r="AC281" s="58">
        <f t="shared" si="59"/>
        <v>0</v>
      </c>
      <c r="AD281" s="58">
        <f t="shared" si="59"/>
        <v>0</v>
      </c>
      <c r="AE281" s="58">
        <f t="shared" si="59"/>
        <v>0</v>
      </c>
      <c r="AF281" s="58">
        <f t="shared" si="59"/>
        <v>0</v>
      </c>
      <c r="AG281" s="58">
        <f t="shared" si="59"/>
        <v>0</v>
      </c>
    </row>
    <row r="282" spans="1:33" ht="21" customHeight="1" outlineLevel="2">
      <c r="A282" s="263">
        <v>6411001</v>
      </c>
      <c r="B282" s="51" t="s">
        <v>358</v>
      </c>
      <c r="C282" s="52" t="s">
        <v>67</v>
      </c>
      <c r="D282" s="125"/>
      <c r="E282" s="861">
        <f t="shared" si="55"/>
        <v>0</v>
      </c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</row>
    <row r="283" spans="1:33" ht="21" customHeight="1" outlineLevel="2">
      <c r="A283" s="263">
        <v>6411002</v>
      </c>
      <c r="B283" s="51" t="s">
        <v>359</v>
      </c>
      <c r="C283" s="262" t="s">
        <v>67</v>
      </c>
      <c r="D283" s="125"/>
      <c r="E283" s="861">
        <f t="shared" si="55"/>
        <v>13330</v>
      </c>
      <c r="F283" s="125">
        <v>13330</v>
      </c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</row>
    <row r="284" spans="1:33" ht="21" customHeight="1" outlineLevel="2">
      <c r="A284" s="263">
        <v>6411003</v>
      </c>
      <c r="B284" s="51" t="s">
        <v>360</v>
      </c>
      <c r="C284" s="262" t="s">
        <v>67</v>
      </c>
      <c r="D284" s="125"/>
      <c r="E284" s="861">
        <f t="shared" si="55"/>
        <v>0</v>
      </c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</row>
    <row r="285" spans="1:33" ht="21" customHeight="1" outlineLevel="2">
      <c r="A285" s="263">
        <v>6411004</v>
      </c>
      <c r="B285" s="51" t="s">
        <v>361</v>
      </c>
      <c r="C285" s="246" t="s">
        <v>67</v>
      </c>
      <c r="D285" s="125"/>
      <c r="E285" s="861">
        <f>SUM(F285:AG285)</f>
        <v>0</v>
      </c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</row>
    <row r="286" spans="1:33" ht="21">
      <c r="A286" s="79" t="s">
        <v>263</v>
      </c>
      <c r="B286" s="80"/>
      <c r="C286" s="81" t="s">
        <v>67</v>
      </c>
      <c r="D286" s="82">
        <f>D110+D113+D116+D133+D145+D149+D151+D154+D159+D171+D175+D183+D204+D214+D265+D274+D277+D281</f>
        <v>0</v>
      </c>
      <c r="E286" s="898">
        <f>E110+E113+E116+E133+E145+E149+E151+E154+E159+E171+E175+E183+E204+E214+E265+E274+E277+E281</f>
        <v>930388581</v>
      </c>
      <c r="F286" s="898">
        <f t="shared" ref="F286:AG286" si="60">F110+F113+F116+F133+F145+F149+F151+F154+F159+F171+F175+F183+F204+F214+F265+F274+F277+F281</f>
        <v>147626461</v>
      </c>
      <c r="G286" s="898">
        <f t="shared" si="60"/>
        <v>185295783</v>
      </c>
      <c r="H286" s="898">
        <f t="shared" si="60"/>
        <v>11210180</v>
      </c>
      <c r="I286" s="898">
        <f t="shared" si="60"/>
        <v>39734380</v>
      </c>
      <c r="J286" s="898">
        <f t="shared" si="60"/>
        <v>36023050</v>
      </c>
      <c r="K286" s="898">
        <f t="shared" si="60"/>
        <v>18055530</v>
      </c>
      <c r="L286" s="898">
        <f t="shared" si="60"/>
        <v>14412690</v>
      </c>
      <c r="M286" s="898">
        <f t="shared" si="60"/>
        <v>13718060</v>
      </c>
      <c r="N286" s="898">
        <f t="shared" si="60"/>
        <v>13826420</v>
      </c>
      <c r="O286" s="898">
        <f t="shared" si="60"/>
        <v>31234320</v>
      </c>
      <c r="P286" s="898">
        <f t="shared" si="60"/>
        <v>5907230</v>
      </c>
      <c r="Q286" s="898">
        <f t="shared" si="60"/>
        <v>93173427</v>
      </c>
      <c r="R286" s="898">
        <f t="shared" si="60"/>
        <v>11799440</v>
      </c>
      <c r="S286" s="898">
        <f t="shared" si="60"/>
        <v>17627940</v>
      </c>
      <c r="T286" s="898">
        <f t="shared" si="60"/>
        <v>22783380</v>
      </c>
      <c r="U286" s="898">
        <f t="shared" si="60"/>
        <v>15840140</v>
      </c>
      <c r="V286" s="898">
        <f t="shared" si="60"/>
        <v>11694120</v>
      </c>
      <c r="W286" s="898">
        <f t="shared" si="60"/>
        <v>30353950</v>
      </c>
      <c r="X286" s="898">
        <f t="shared" si="60"/>
        <v>14243620</v>
      </c>
      <c r="Y286" s="898">
        <f t="shared" si="60"/>
        <v>43163580</v>
      </c>
      <c r="Z286" s="898">
        <f t="shared" si="60"/>
        <v>14246910</v>
      </c>
      <c r="AA286" s="898">
        <f t="shared" si="60"/>
        <v>48476420</v>
      </c>
      <c r="AB286" s="898">
        <f t="shared" si="60"/>
        <v>16882480</v>
      </c>
      <c r="AC286" s="898">
        <f t="shared" si="60"/>
        <v>7470660</v>
      </c>
      <c r="AD286" s="898">
        <f t="shared" si="60"/>
        <v>11423250</v>
      </c>
      <c r="AE286" s="898">
        <f t="shared" si="60"/>
        <v>31703420</v>
      </c>
      <c r="AF286" s="898">
        <f t="shared" si="60"/>
        <v>10096300</v>
      </c>
      <c r="AG286" s="898">
        <f t="shared" si="60"/>
        <v>12365440</v>
      </c>
    </row>
    <row r="287" spans="1:33" ht="21">
      <c r="A287" s="83" t="s">
        <v>264</v>
      </c>
      <c r="B287" s="84"/>
      <c r="C287" s="85" t="s">
        <v>67</v>
      </c>
      <c r="D287" s="86">
        <f>D62-D286</f>
        <v>0</v>
      </c>
      <c r="E287" s="899">
        <f>E62-E286</f>
        <v>1203513336</v>
      </c>
      <c r="F287" s="86">
        <f>F62-F286</f>
        <v>-146478059</v>
      </c>
      <c r="G287" s="86">
        <f t="shared" ref="G287:AG287" si="61">G62-G286</f>
        <v>540771002</v>
      </c>
      <c r="H287" s="86">
        <f t="shared" si="61"/>
        <v>1755470</v>
      </c>
      <c r="I287" s="86">
        <f t="shared" si="61"/>
        <v>40004900</v>
      </c>
      <c r="J287" s="86">
        <f t="shared" si="61"/>
        <v>91329230</v>
      </c>
      <c r="K287" s="86">
        <f t="shared" si="61"/>
        <v>15356660</v>
      </c>
      <c r="L287" s="86">
        <f t="shared" si="61"/>
        <v>14432550</v>
      </c>
      <c r="M287" s="86">
        <f t="shared" si="61"/>
        <v>24895810</v>
      </c>
      <c r="N287" s="86">
        <f t="shared" si="61"/>
        <v>11700870</v>
      </c>
      <c r="O287" s="86">
        <f t="shared" si="61"/>
        <v>49962910</v>
      </c>
      <c r="P287" s="86">
        <f t="shared" si="61"/>
        <v>-847720</v>
      </c>
      <c r="Q287" s="86">
        <f t="shared" si="61"/>
        <v>108656423</v>
      </c>
      <c r="R287" s="86">
        <f t="shared" si="61"/>
        <v>10885990</v>
      </c>
      <c r="S287" s="86">
        <f t="shared" si="61"/>
        <v>11462420</v>
      </c>
      <c r="T287" s="86">
        <f t="shared" si="61"/>
        <v>34503740</v>
      </c>
      <c r="U287" s="86">
        <f t="shared" si="61"/>
        <v>6879600</v>
      </c>
      <c r="V287" s="86">
        <f t="shared" si="61"/>
        <v>2099970</v>
      </c>
      <c r="W287" s="86">
        <f t="shared" si="61"/>
        <v>58364900</v>
      </c>
      <c r="X287" s="86">
        <f t="shared" si="61"/>
        <v>9155260</v>
      </c>
      <c r="Y287" s="86">
        <f t="shared" si="61"/>
        <v>74059180</v>
      </c>
      <c r="Z287" s="86">
        <f t="shared" si="61"/>
        <v>8326700</v>
      </c>
      <c r="AA287" s="86">
        <f t="shared" si="61"/>
        <v>139620020</v>
      </c>
      <c r="AB287" s="86">
        <f t="shared" si="61"/>
        <v>17340060</v>
      </c>
      <c r="AC287" s="86">
        <f t="shared" si="61"/>
        <v>4070750</v>
      </c>
      <c r="AD287" s="86">
        <f t="shared" si="61"/>
        <v>5625830</v>
      </c>
      <c r="AE287" s="86">
        <f t="shared" si="61"/>
        <v>59141640</v>
      </c>
      <c r="AF287" s="86">
        <f t="shared" si="61"/>
        <v>3810960</v>
      </c>
      <c r="AG287" s="86">
        <f t="shared" si="61"/>
        <v>6626270</v>
      </c>
    </row>
    <row r="288" spans="1:33" ht="21" collapsed="1">
      <c r="A288" s="87" t="s">
        <v>265</v>
      </c>
      <c r="B288" s="88"/>
      <c r="C288" s="89" t="s">
        <v>67</v>
      </c>
      <c r="D288" s="58">
        <f t="shared" ref="D288:AG288" si="62">SUM(D289:D308)</f>
        <v>0</v>
      </c>
      <c r="E288" s="882">
        <f t="shared" si="62"/>
        <v>3508035</v>
      </c>
      <c r="F288" s="58">
        <f t="shared" ref="F288:S288" si="63">SUM(F289:F308)</f>
        <v>947204</v>
      </c>
      <c r="G288" s="58">
        <f t="shared" si="63"/>
        <v>914131</v>
      </c>
      <c r="H288" s="58">
        <f t="shared" si="63"/>
        <v>49000</v>
      </c>
      <c r="I288" s="58">
        <f t="shared" si="63"/>
        <v>42100</v>
      </c>
      <c r="J288" s="58">
        <f t="shared" si="63"/>
        <v>60300</v>
      </c>
      <c r="K288" s="58">
        <f t="shared" si="63"/>
        <v>30000</v>
      </c>
      <c r="L288" s="58">
        <f t="shared" si="63"/>
        <v>42000</v>
      </c>
      <c r="M288" s="58">
        <f t="shared" si="63"/>
        <v>35100</v>
      </c>
      <c r="N288" s="58">
        <f t="shared" si="63"/>
        <v>35300</v>
      </c>
      <c r="O288" s="58">
        <f t="shared" si="63"/>
        <v>36500</v>
      </c>
      <c r="P288" s="58">
        <f t="shared" si="63"/>
        <v>65100</v>
      </c>
      <c r="Q288" s="58">
        <f t="shared" si="63"/>
        <v>205700</v>
      </c>
      <c r="R288" s="58">
        <f t="shared" si="63"/>
        <v>115400</v>
      </c>
      <c r="S288" s="58">
        <f t="shared" si="63"/>
        <v>35000</v>
      </c>
      <c r="T288" s="58">
        <f t="shared" si="62"/>
        <v>85100</v>
      </c>
      <c r="U288" s="58">
        <f t="shared" si="62"/>
        <v>64300</v>
      </c>
      <c r="V288" s="58">
        <f t="shared" si="62"/>
        <v>40700</v>
      </c>
      <c r="W288" s="58">
        <f t="shared" si="62"/>
        <v>71300</v>
      </c>
      <c r="X288" s="58">
        <f t="shared" si="62"/>
        <v>88300</v>
      </c>
      <c r="Y288" s="58">
        <f t="shared" si="62"/>
        <v>65700</v>
      </c>
      <c r="Z288" s="58">
        <f t="shared" si="62"/>
        <v>65300</v>
      </c>
      <c r="AA288" s="58">
        <f t="shared" si="62"/>
        <v>57000</v>
      </c>
      <c r="AB288" s="58">
        <f t="shared" si="62"/>
        <v>85100</v>
      </c>
      <c r="AC288" s="58">
        <f t="shared" si="62"/>
        <v>35500</v>
      </c>
      <c r="AD288" s="58">
        <f t="shared" si="62"/>
        <v>37100</v>
      </c>
      <c r="AE288" s="58">
        <f t="shared" si="62"/>
        <v>133700</v>
      </c>
      <c r="AF288" s="58">
        <f t="shared" si="62"/>
        <v>35000</v>
      </c>
      <c r="AG288" s="58">
        <f t="shared" si="62"/>
        <v>31100</v>
      </c>
    </row>
    <row r="289" spans="1:33" ht="21" customHeight="1" outlineLevel="2">
      <c r="A289" s="90">
        <v>4251001</v>
      </c>
      <c r="B289" s="51" t="s">
        <v>266</v>
      </c>
      <c r="C289" s="264" t="s">
        <v>67</v>
      </c>
      <c r="D289" s="125"/>
      <c r="E289" s="861">
        <f t="shared" ref="E289:E332" si="64">SUM(F289:AG289)</f>
        <v>900831</v>
      </c>
      <c r="F289" s="125">
        <v>300000</v>
      </c>
      <c r="G289" s="125">
        <v>504131</v>
      </c>
      <c r="H289" s="125">
        <v>4000</v>
      </c>
      <c r="I289" s="125">
        <v>7100</v>
      </c>
      <c r="J289" s="125">
        <v>300</v>
      </c>
      <c r="K289" s="125">
        <v>0</v>
      </c>
      <c r="L289" s="125">
        <v>2000</v>
      </c>
      <c r="M289" s="125">
        <v>100</v>
      </c>
      <c r="N289" s="125">
        <v>300</v>
      </c>
      <c r="O289" s="125">
        <v>1500</v>
      </c>
      <c r="P289" s="125">
        <v>100</v>
      </c>
      <c r="Q289" s="125">
        <v>700</v>
      </c>
      <c r="R289" s="125">
        <v>400</v>
      </c>
      <c r="S289" s="125">
        <v>0</v>
      </c>
      <c r="T289" s="125">
        <v>100</v>
      </c>
      <c r="U289" s="125">
        <v>29300</v>
      </c>
      <c r="V289" s="125">
        <v>5700</v>
      </c>
      <c r="W289" s="125">
        <v>6300</v>
      </c>
      <c r="X289" s="125">
        <v>3300</v>
      </c>
      <c r="Y289" s="125">
        <v>700</v>
      </c>
      <c r="Z289" s="125">
        <v>300</v>
      </c>
      <c r="AA289" s="125">
        <v>12000</v>
      </c>
      <c r="AB289" s="125">
        <v>100</v>
      </c>
      <c r="AC289" s="125">
        <v>500</v>
      </c>
      <c r="AD289" s="125">
        <v>2100</v>
      </c>
      <c r="AE289" s="125">
        <v>18700</v>
      </c>
      <c r="AF289" s="125">
        <v>0</v>
      </c>
      <c r="AG289" s="125">
        <v>1100</v>
      </c>
    </row>
    <row r="290" spans="1:33" ht="21" customHeight="1" outlineLevel="2">
      <c r="A290" s="90">
        <v>6276001</v>
      </c>
      <c r="B290" s="51" t="s">
        <v>267</v>
      </c>
      <c r="C290" s="265" t="s">
        <v>67</v>
      </c>
      <c r="D290" s="125"/>
      <c r="E290" s="861">
        <f t="shared" si="64"/>
        <v>907204</v>
      </c>
      <c r="F290" s="125">
        <v>357204</v>
      </c>
      <c r="G290" s="125">
        <v>200000</v>
      </c>
      <c r="H290" s="125">
        <v>10000</v>
      </c>
      <c r="I290" s="125">
        <v>10000</v>
      </c>
      <c r="J290" s="125">
        <v>50000</v>
      </c>
      <c r="K290" s="125">
        <v>10000</v>
      </c>
      <c r="L290" s="125">
        <v>10000</v>
      </c>
      <c r="M290" s="125">
        <v>10000</v>
      </c>
      <c r="N290" s="125">
        <v>10000</v>
      </c>
      <c r="O290" s="125">
        <v>10000</v>
      </c>
      <c r="P290" s="125">
        <v>10000</v>
      </c>
      <c r="Q290" s="125">
        <v>50000</v>
      </c>
      <c r="R290" s="125">
        <v>10000</v>
      </c>
      <c r="S290" s="125">
        <v>10000</v>
      </c>
      <c r="T290" s="125">
        <v>10000</v>
      </c>
      <c r="U290" s="125">
        <v>10000</v>
      </c>
      <c r="V290" s="125">
        <v>10000</v>
      </c>
      <c r="W290" s="125">
        <v>10000</v>
      </c>
      <c r="X290" s="125">
        <v>10000</v>
      </c>
      <c r="Y290" s="125">
        <v>10000</v>
      </c>
      <c r="Z290" s="125">
        <v>10000</v>
      </c>
      <c r="AA290" s="125">
        <v>20000</v>
      </c>
      <c r="AB290" s="125">
        <v>10000</v>
      </c>
      <c r="AC290" s="125">
        <v>10000</v>
      </c>
      <c r="AD290" s="125">
        <v>10000</v>
      </c>
      <c r="AE290" s="125">
        <v>10000</v>
      </c>
      <c r="AF290" s="125">
        <v>10000</v>
      </c>
      <c r="AG290" s="125">
        <v>10000</v>
      </c>
    </row>
    <row r="291" spans="1:33" ht="21" customHeight="1" outlineLevel="2">
      <c r="A291" s="266">
        <v>6276002</v>
      </c>
      <c r="B291" s="51" t="s">
        <v>268</v>
      </c>
      <c r="C291" s="265" t="s">
        <v>67</v>
      </c>
      <c r="D291" s="125"/>
      <c r="E291" s="861">
        <f t="shared" si="64"/>
        <v>0</v>
      </c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</row>
    <row r="292" spans="1:33" ht="21" customHeight="1" outlineLevel="2">
      <c r="A292" s="266">
        <v>6277001</v>
      </c>
      <c r="B292" s="51" t="s">
        <v>269</v>
      </c>
      <c r="C292" s="265" t="s">
        <v>67</v>
      </c>
      <c r="D292" s="125"/>
      <c r="E292" s="861">
        <f t="shared" si="64"/>
        <v>0</v>
      </c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</row>
    <row r="293" spans="1:33" ht="21" customHeight="1" outlineLevel="2">
      <c r="A293" s="266">
        <v>6277002</v>
      </c>
      <c r="B293" s="51" t="s">
        <v>270</v>
      </c>
      <c r="C293" s="262" t="s">
        <v>67</v>
      </c>
      <c r="D293" s="125"/>
      <c r="E293" s="861">
        <f t="shared" si="64"/>
        <v>0</v>
      </c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</row>
    <row r="294" spans="1:33" ht="21" customHeight="1" outlineLevel="2">
      <c r="A294" s="266">
        <v>6279001</v>
      </c>
      <c r="B294" s="51" t="s">
        <v>271</v>
      </c>
      <c r="C294" s="262" t="s">
        <v>67</v>
      </c>
      <c r="D294" s="125"/>
      <c r="E294" s="861">
        <f t="shared" si="64"/>
        <v>0</v>
      </c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</row>
    <row r="295" spans="1:33" ht="21" customHeight="1" outlineLevel="2">
      <c r="A295" s="266">
        <v>6279006</v>
      </c>
      <c r="B295" s="51" t="s">
        <v>272</v>
      </c>
      <c r="C295" s="262" t="s">
        <v>67</v>
      </c>
      <c r="D295" s="125"/>
      <c r="E295" s="861">
        <f t="shared" si="64"/>
        <v>0</v>
      </c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</row>
    <row r="296" spans="1:33" ht="21" customHeight="1" outlineLevel="2">
      <c r="A296" s="266">
        <v>6279007</v>
      </c>
      <c r="B296" s="51" t="s">
        <v>273</v>
      </c>
      <c r="C296" s="262" t="s">
        <v>67</v>
      </c>
      <c r="D296" s="125"/>
      <c r="E296" s="861">
        <f t="shared" si="64"/>
        <v>0</v>
      </c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</row>
    <row r="297" spans="1:33" ht="21" customHeight="1" outlineLevel="2">
      <c r="A297" s="266">
        <v>6279008</v>
      </c>
      <c r="B297" s="51" t="s">
        <v>274</v>
      </c>
      <c r="C297" s="262" t="s">
        <v>67</v>
      </c>
      <c r="D297" s="125"/>
      <c r="E297" s="861">
        <f t="shared" si="64"/>
        <v>1560000</v>
      </c>
      <c r="F297" s="125">
        <v>290000</v>
      </c>
      <c r="G297" s="125">
        <v>200000</v>
      </c>
      <c r="H297" s="125">
        <v>30000</v>
      </c>
      <c r="I297" s="125">
        <v>20000</v>
      </c>
      <c r="J297" s="125">
        <v>5000</v>
      </c>
      <c r="K297" s="125">
        <v>15000</v>
      </c>
      <c r="L297" s="125">
        <v>25000</v>
      </c>
      <c r="M297" s="125">
        <v>20000</v>
      </c>
      <c r="N297" s="125">
        <v>20000</v>
      </c>
      <c r="O297" s="125">
        <v>20000</v>
      </c>
      <c r="P297" s="125">
        <v>50000</v>
      </c>
      <c r="Q297" s="125">
        <v>150000</v>
      </c>
      <c r="R297" s="125">
        <v>100000</v>
      </c>
      <c r="S297" s="125">
        <v>20000</v>
      </c>
      <c r="T297" s="125">
        <v>70000</v>
      </c>
      <c r="U297" s="125">
        <v>20000</v>
      </c>
      <c r="V297" s="125">
        <v>20000</v>
      </c>
      <c r="W297" s="125">
        <v>50000</v>
      </c>
      <c r="X297" s="125">
        <v>70000</v>
      </c>
      <c r="Y297" s="125">
        <v>50000</v>
      </c>
      <c r="Z297" s="125">
        <v>50000</v>
      </c>
      <c r="AA297" s="125">
        <v>20000</v>
      </c>
      <c r="AB297" s="125">
        <v>70000</v>
      </c>
      <c r="AC297" s="125">
        <v>20000</v>
      </c>
      <c r="AD297" s="125">
        <v>20000</v>
      </c>
      <c r="AE297" s="125">
        <v>100000</v>
      </c>
      <c r="AF297" s="125">
        <v>20000</v>
      </c>
      <c r="AG297" s="125">
        <v>15000</v>
      </c>
    </row>
    <row r="298" spans="1:33" ht="21" customHeight="1" outlineLevel="2">
      <c r="A298" s="266">
        <v>6279009</v>
      </c>
      <c r="B298" s="51" t="s">
        <v>275</v>
      </c>
      <c r="C298" s="262" t="s">
        <v>67</v>
      </c>
      <c r="D298" s="125"/>
      <c r="E298" s="861">
        <f t="shared" si="64"/>
        <v>0</v>
      </c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</row>
    <row r="299" spans="1:33" ht="21" customHeight="1" outlineLevel="2">
      <c r="A299" s="266">
        <v>6279011</v>
      </c>
      <c r="B299" s="51" t="s">
        <v>276</v>
      </c>
      <c r="C299" s="262" t="s">
        <v>67</v>
      </c>
      <c r="D299" s="125"/>
      <c r="E299" s="861">
        <f t="shared" si="64"/>
        <v>140000</v>
      </c>
      <c r="F299" s="125"/>
      <c r="G299" s="125">
        <v>10000</v>
      </c>
      <c r="H299" s="125">
        <v>5000</v>
      </c>
      <c r="I299" s="125">
        <v>5000</v>
      </c>
      <c r="J299" s="125">
        <v>5000</v>
      </c>
      <c r="K299" s="125">
        <v>5000</v>
      </c>
      <c r="L299" s="125">
        <v>5000</v>
      </c>
      <c r="M299" s="125">
        <v>5000</v>
      </c>
      <c r="N299" s="125">
        <v>5000</v>
      </c>
      <c r="O299" s="125">
        <v>5000</v>
      </c>
      <c r="P299" s="125">
        <v>5000</v>
      </c>
      <c r="Q299" s="125">
        <v>5000</v>
      </c>
      <c r="R299" s="125">
        <v>5000</v>
      </c>
      <c r="S299" s="125">
        <v>5000</v>
      </c>
      <c r="T299" s="125">
        <v>5000</v>
      </c>
      <c r="U299" s="125">
        <v>5000</v>
      </c>
      <c r="V299" s="125">
        <v>5000</v>
      </c>
      <c r="W299" s="125">
        <v>5000</v>
      </c>
      <c r="X299" s="125">
        <v>5000</v>
      </c>
      <c r="Y299" s="125">
        <v>5000</v>
      </c>
      <c r="Z299" s="125">
        <v>5000</v>
      </c>
      <c r="AA299" s="125">
        <v>5000</v>
      </c>
      <c r="AB299" s="125">
        <v>5000</v>
      </c>
      <c r="AC299" s="125">
        <v>5000</v>
      </c>
      <c r="AD299" s="125">
        <v>5000</v>
      </c>
      <c r="AE299" s="125">
        <v>5000</v>
      </c>
      <c r="AF299" s="125">
        <v>5000</v>
      </c>
      <c r="AG299" s="125">
        <v>5000</v>
      </c>
    </row>
    <row r="300" spans="1:33" s="139" customFormat="1" ht="21" customHeight="1" outlineLevel="2">
      <c r="A300" s="267">
        <v>6279012</v>
      </c>
      <c r="B300" s="268" t="s">
        <v>277</v>
      </c>
      <c r="C300" s="269" t="s">
        <v>67</v>
      </c>
      <c r="D300" s="126"/>
      <c r="E300" s="861">
        <f t="shared" si="64"/>
        <v>0</v>
      </c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</row>
    <row r="301" spans="1:33" ht="21" customHeight="1" outlineLevel="2">
      <c r="A301" s="266">
        <v>6279015</v>
      </c>
      <c r="B301" s="51" t="s">
        <v>278</v>
      </c>
      <c r="C301" s="262" t="s">
        <v>67</v>
      </c>
      <c r="D301" s="125"/>
      <c r="E301" s="861">
        <f t="shared" si="64"/>
        <v>0</v>
      </c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</row>
    <row r="302" spans="1:33" ht="21" customHeight="1" outlineLevel="2">
      <c r="A302" s="266">
        <v>6279016</v>
      </c>
      <c r="B302" s="51" t="s">
        <v>279</v>
      </c>
      <c r="C302" s="262" t="s">
        <v>67</v>
      </c>
      <c r="D302" s="125"/>
      <c r="E302" s="861">
        <f t="shared" si="64"/>
        <v>0</v>
      </c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</row>
    <row r="303" spans="1:33" ht="21" customHeight="1" outlineLevel="2">
      <c r="A303" s="270">
        <v>6279017</v>
      </c>
      <c r="B303" s="51" t="s">
        <v>280</v>
      </c>
      <c r="C303" s="262" t="s">
        <v>67</v>
      </c>
      <c r="D303" s="125"/>
      <c r="E303" s="861">
        <f t="shared" si="64"/>
        <v>0</v>
      </c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</row>
    <row r="304" spans="1:33" ht="21" customHeight="1" outlineLevel="2">
      <c r="A304" s="270">
        <v>6279019</v>
      </c>
      <c r="B304" s="51" t="s">
        <v>281</v>
      </c>
      <c r="C304" s="262" t="s">
        <v>67</v>
      </c>
      <c r="D304" s="125"/>
      <c r="E304" s="861">
        <f t="shared" si="64"/>
        <v>0</v>
      </c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</row>
    <row r="305" spans="1:33" ht="21" customHeight="1" outlineLevel="2">
      <c r="A305" s="270">
        <v>6279020</v>
      </c>
      <c r="B305" s="51" t="s">
        <v>282</v>
      </c>
      <c r="C305" s="262" t="s">
        <v>67</v>
      </c>
      <c r="D305" s="125"/>
      <c r="E305" s="861">
        <f t="shared" si="64"/>
        <v>0</v>
      </c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</row>
    <row r="306" spans="1:33" ht="21" customHeight="1" outlineLevel="2">
      <c r="A306" s="266">
        <v>6279024</v>
      </c>
      <c r="B306" s="51" t="s">
        <v>283</v>
      </c>
      <c r="C306" s="262" t="s">
        <v>67</v>
      </c>
      <c r="D306" s="125"/>
      <c r="E306" s="861">
        <f t="shared" si="64"/>
        <v>0</v>
      </c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</row>
    <row r="307" spans="1:33" ht="21" customHeight="1" outlineLevel="2">
      <c r="A307" s="266">
        <v>6279025</v>
      </c>
      <c r="B307" s="51" t="s">
        <v>284</v>
      </c>
      <c r="C307" s="262" t="s">
        <v>67</v>
      </c>
      <c r="D307" s="125"/>
      <c r="E307" s="861">
        <f t="shared" si="64"/>
        <v>0</v>
      </c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</row>
    <row r="308" spans="1:33" ht="21" customHeight="1" outlineLevel="2">
      <c r="A308" s="266">
        <v>6279026</v>
      </c>
      <c r="B308" s="51" t="s">
        <v>285</v>
      </c>
      <c r="C308" s="262" t="s">
        <v>67</v>
      </c>
      <c r="D308" s="125"/>
      <c r="E308" s="861">
        <f t="shared" si="64"/>
        <v>0</v>
      </c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</row>
    <row r="309" spans="1:33" ht="21">
      <c r="A309" s="87" t="s">
        <v>286</v>
      </c>
      <c r="B309" s="88"/>
      <c r="C309" s="89" t="s">
        <v>67</v>
      </c>
      <c r="D309" s="58">
        <f t="shared" ref="D309:AG309" si="65">SUM(D310:D332)</f>
        <v>0</v>
      </c>
      <c r="E309" s="882">
        <f t="shared" si="65"/>
        <v>8647894</v>
      </c>
      <c r="F309" s="58">
        <f t="shared" si="65"/>
        <v>322047</v>
      </c>
      <c r="G309" s="58">
        <f t="shared" si="65"/>
        <v>3488807</v>
      </c>
      <c r="H309" s="58">
        <f t="shared" si="65"/>
        <v>190105</v>
      </c>
      <c r="I309" s="58">
        <f t="shared" si="65"/>
        <v>209870</v>
      </c>
      <c r="J309" s="58">
        <f t="shared" si="65"/>
        <v>261650</v>
      </c>
      <c r="K309" s="58">
        <f t="shared" si="65"/>
        <v>76920</v>
      </c>
      <c r="L309" s="58">
        <f t="shared" si="65"/>
        <v>124520</v>
      </c>
      <c r="M309" s="58">
        <f t="shared" si="65"/>
        <v>98820</v>
      </c>
      <c r="N309" s="58">
        <f t="shared" si="65"/>
        <v>94615</v>
      </c>
      <c r="O309" s="58">
        <f t="shared" si="65"/>
        <v>322450</v>
      </c>
      <c r="P309" s="58">
        <f t="shared" si="65"/>
        <v>45510</v>
      </c>
      <c r="Q309" s="58">
        <f t="shared" si="65"/>
        <v>699380</v>
      </c>
      <c r="R309" s="58">
        <f t="shared" si="65"/>
        <v>61175</v>
      </c>
      <c r="S309" s="58">
        <f t="shared" si="65"/>
        <v>54215</v>
      </c>
      <c r="T309" s="58">
        <f t="shared" si="65"/>
        <v>127230</v>
      </c>
      <c r="U309" s="58">
        <f t="shared" si="65"/>
        <v>117820</v>
      </c>
      <c r="V309" s="58">
        <f t="shared" si="65"/>
        <v>53520</v>
      </c>
      <c r="W309" s="58">
        <f t="shared" si="65"/>
        <v>207850</v>
      </c>
      <c r="X309" s="58">
        <f t="shared" si="65"/>
        <v>390930</v>
      </c>
      <c r="Y309" s="138">
        <f t="shared" si="65"/>
        <v>177985</v>
      </c>
      <c r="Z309" s="58">
        <f t="shared" si="65"/>
        <v>188507</v>
      </c>
      <c r="AA309" s="58">
        <f t="shared" si="65"/>
        <v>772110</v>
      </c>
      <c r="AB309" s="58">
        <f t="shared" si="65"/>
        <v>82735</v>
      </c>
      <c r="AC309" s="58">
        <f t="shared" si="65"/>
        <v>41313</v>
      </c>
      <c r="AD309" s="58">
        <f t="shared" si="65"/>
        <v>71705</v>
      </c>
      <c r="AE309" s="58">
        <f t="shared" si="65"/>
        <v>184095</v>
      </c>
      <c r="AF309" s="58">
        <f t="shared" si="65"/>
        <v>76105</v>
      </c>
      <c r="AG309" s="58">
        <f t="shared" si="65"/>
        <v>105905</v>
      </c>
    </row>
    <row r="310" spans="1:33" ht="21" customHeight="1" outlineLevel="2" collapsed="1">
      <c r="A310" s="91">
        <v>4211001</v>
      </c>
      <c r="B310" s="51" t="s">
        <v>287</v>
      </c>
      <c r="C310" s="26" t="s">
        <v>67</v>
      </c>
      <c r="D310" s="125"/>
      <c r="E310" s="861">
        <f t="shared" si="64"/>
        <v>44697</v>
      </c>
      <c r="F310" s="125">
        <v>36647</v>
      </c>
      <c r="G310" s="125">
        <v>6610</v>
      </c>
      <c r="H310" s="125">
        <v>5</v>
      </c>
      <c r="I310" s="125">
        <v>70</v>
      </c>
      <c r="J310" s="125">
        <v>150</v>
      </c>
      <c r="K310" s="125">
        <v>20</v>
      </c>
      <c r="L310" s="125">
        <v>20</v>
      </c>
      <c r="M310" s="125">
        <v>20</v>
      </c>
      <c r="N310" s="125">
        <v>15</v>
      </c>
      <c r="O310" s="125">
        <v>50</v>
      </c>
      <c r="P310" s="125">
        <v>10</v>
      </c>
      <c r="Q310" s="125">
        <v>380</v>
      </c>
      <c r="R310" s="125">
        <v>75</v>
      </c>
      <c r="S310" s="125">
        <v>15</v>
      </c>
      <c r="T310" s="125">
        <v>30</v>
      </c>
      <c r="U310" s="125">
        <v>20</v>
      </c>
      <c r="V310" s="125">
        <v>120</v>
      </c>
      <c r="W310" s="125">
        <v>50</v>
      </c>
      <c r="X310" s="125">
        <v>30</v>
      </c>
      <c r="Y310" s="125">
        <v>85</v>
      </c>
      <c r="Z310" s="125">
        <v>7</v>
      </c>
      <c r="AA310" s="125">
        <v>110</v>
      </c>
      <c r="AB310" s="125">
        <v>35</v>
      </c>
      <c r="AC310" s="125">
        <v>13</v>
      </c>
      <c r="AD310" s="125">
        <v>5</v>
      </c>
      <c r="AE310" s="125">
        <v>95</v>
      </c>
      <c r="AF310" s="125">
        <v>5</v>
      </c>
      <c r="AG310" s="125">
        <v>5</v>
      </c>
    </row>
    <row r="311" spans="1:33" ht="21" customHeight="1" outlineLevel="2">
      <c r="A311" s="92">
        <v>4211002</v>
      </c>
      <c r="B311" s="51" t="s">
        <v>288</v>
      </c>
      <c r="C311" s="93" t="s">
        <v>67</v>
      </c>
      <c r="D311" s="125"/>
      <c r="E311" s="861">
        <f t="shared" si="64"/>
        <v>0</v>
      </c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</row>
    <row r="312" spans="1:33" ht="21" customHeight="1" outlineLevel="2">
      <c r="A312" s="270">
        <v>4211003</v>
      </c>
      <c r="B312" s="51" t="s">
        <v>289</v>
      </c>
      <c r="C312" s="246" t="s">
        <v>67</v>
      </c>
      <c r="D312" s="125"/>
      <c r="E312" s="861">
        <f t="shared" si="64"/>
        <v>0</v>
      </c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</row>
    <row r="313" spans="1:33" ht="21" customHeight="1" outlineLevel="2">
      <c r="A313" s="270">
        <v>4221001</v>
      </c>
      <c r="B313" s="51" t="s">
        <v>290</v>
      </c>
      <c r="C313" s="246" t="s">
        <v>67</v>
      </c>
      <c r="D313" s="125"/>
      <c r="E313" s="861">
        <f t="shared" si="64"/>
        <v>0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</row>
    <row r="314" spans="1:33" ht="21" customHeight="1" outlineLevel="2">
      <c r="A314" s="270">
        <v>4231001</v>
      </c>
      <c r="B314" s="51" t="s">
        <v>291</v>
      </c>
      <c r="C314" s="246" t="s">
        <v>67</v>
      </c>
      <c r="D314" s="125"/>
      <c r="E314" s="861">
        <f t="shared" si="64"/>
        <v>0</v>
      </c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</row>
    <row r="315" spans="1:33" ht="21" customHeight="1" outlineLevel="2">
      <c r="A315" s="270">
        <v>4231002</v>
      </c>
      <c r="B315" s="51" t="s">
        <v>292</v>
      </c>
      <c r="C315" s="246" t="s">
        <v>67</v>
      </c>
      <c r="D315" s="125"/>
      <c r="E315" s="861">
        <f t="shared" si="64"/>
        <v>0</v>
      </c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</row>
    <row r="316" spans="1:33" ht="21" customHeight="1" outlineLevel="2">
      <c r="A316" s="270">
        <v>4231004</v>
      </c>
      <c r="B316" s="51" t="s">
        <v>293</v>
      </c>
      <c r="C316" s="246" t="s">
        <v>67</v>
      </c>
      <c r="D316" s="125"/>
      <c r="E316" s="861">
        <f t="shared" si="64"/>
        <v>0</v>
      </c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</row>
    <row r="317" spans="1:33" ht="21" customHeight="1" outlineLevel="2">
      <c r="A317" s="270">
        <v>4241001</v>
      </c>
      <c r="B317" s="51" t="s">
        <v>294</v>
      </c>
      <c r="C317" s="246" t="s">
        <v>67</v>
      </c>
      <c r="D317" s="125"/>
      <c r="E317" s="861">
        <f t="shared" si="64"/>
        <v>1150000</v>
      </c>
      <c r="F317" s="125"/>
      <c r="G317" s="125">
        <v>200000</v>
      </c>
      <c r="H317" s="125">
        <v>30000</v>
      </c>
      <c r="I317" s="125">
        <v>30000</v>
      </c>
      <c r="J317" s="125">
        <v>30000</v>
      </c>
      <c r="K317" s="125">
        <v>30000</v>
      </c>
      <c r="L317" s="125">
        <v>30000</v>
      </c>
      <c r="M317" s="125">
        <v>30000</v>
      </c>
      <c r="N317" s="125">
        <v>60000</v>
      </c>
      <c r="O317" s="125">
        <v>50000</v>
      </c>
      <c r="P317" s="125">
        <v>30000</v>
      </c>
      <c r="Q317" s="125">
        <v>150000</v>
      </c>
      <c r="R317" s="125">
        <v>30000</v>
      </c>
      <c r="S317" s="125">
        <v>30000</v>
      </c>
      <c r="T317" s="125">
        <v>30000</v>
      </c>
      <c r="U317" s="125">
        <v>30000</v>
      </c>
      <c r="V317" s="125">
        <v>30000</v>
      </c>
      <c r="W317" s="125">
        <v>30000</v>
      </c>
      <c r="X317" s="125">
        <v>30000</v>
      </c>
      <c r="Y317" s="125">
        <v>30000</v>
      </c>
      <c r="Z317" s="125">
        <v>30000</v>
      </c>
      <c r="AA317" s="125">
        <v>30000</v>
      </c>
      <c r="AB317" s="125">
        <v>30000</v>
      </c>
      <c r="AC317" s="125">
        <v>30000</v>
      </c>
      <c r="AD317" s="125">
        <v>30000</v>
      </c>
      <c r="AE317" s="125">
        <v>30000</v>
      </c>
      <c r="AF317" s="125">
        <v>30000</v>
      </c>
      <c r="AG317" s="125">
        <v>30000</v>
      </c>
    </row>
    <row r="318" spans="1:33" ht="21" customHeight="1" outlineLevel="2">
      <c r="A318" s="270">
        <v>4241002</v>
      </c>
      <c r="B318" s="51" t="s">
        <v>295</v>
      </c>
      <c r="C318" s="246" t="s">
        <v>67</v>
      </c>
      <c r="D318" s="125"/>
      <c r="E318" s="861">
        <f t="shared" si="64"/>
        <v>462200</v>
      </c>
      <c r="F318" s="125">
        <v>234100</v>
      </c>
      <c r="G318" s="125">
        <v>12900</v>
      </c>
      <c r="H318" s="125">
        <v>0</v>
      </c>
      <c r="I318" s="125">
        <v>500</v>
      </c>
      <c r="J318" s="125">
        <v>19600</v>
      </c>
      <c r="K318" s="125">
        <v>1600</v>
      </c>
      <c r="L318" s="125">
        <v>0</v>
      </c>
      <c r="M318" s="125">
        <v>300</v>
      </c>
      <c r="N318" s="125">
        <v>4700</v>
      </c>
      <c r="O318" s="125">
        <v>300</v>
      </c>
      <c r="P318" s="125">
        <v>4000</v>
      </c>
      <c r="Q318" s="125">
        <v>51700</v>
      </c>
      <c r="R318" s="125">
        <v>14700</v>
      </c>
      <c r="S318" s="125">
        <v>300</v>
      </c>
      <c r="T318" s="125">
        <v>5300</v>
      </c>
      <c r="U318" s="125">
        <v>1300</v>
      </c>
      <c r="V318" s="125">
        <v>4700</v>
      </c>
      <c r="W318" s="125">
        <v>29900</v>
      </c>
      <c r="X318" s="125">
        <v>0</v>
      </c>
      <c r="Y318" s="125">
        <v>25200</v>
      </c>
      <c r="Z318" s="125">
        <v>0</v>
      </c>
      <c r="AA318" s="125">
        <v>40100</v>
      </c>
      <c r="AB318" s="125">
        <v>8300</v>
      </c>
      <c r="AC318" s="125">
        <v>0</v>
      </c>
      <c r="AD318" s="125">
        <v>0</v>
      </c>
      <c r="AE318" s="125">
        <v>2700</v>
      </c>
      <c r="AF318" s="125">
        <v>0</v>
      </c>
      <c r="AG318" s="125">
        <v>0</v>
      </c>
    </row>
    <row r="319" spans="1:33" ht="21" customHeight="1" outlineLevel="2">
      <c r="A319" s="270">
        <v>4241003</v>
      </c>
      <c r="B319" s="51" t="s">
        <v>296</v>
      </c>
      <c r="C319" s="246" t="s">
        <v>67</v>
      </c>
      <c r="D319" s="125"/>
      <c r="E319" s="861">
        <f t="shared" si="64"/>
        <v>2000</v>
      </c>
      <c r="F319" s="125"/>
      <c r="G319" s="125">
        <v>2000</v>
      </c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</row>
    <row r="320" spans="1:33" ht="21" customHeight="1" outlineLevel="2">
      <c r="A320" s="270">
        <v>4241004</v>
      </c>
      <c r="B320" s="51" t="s">
        <v>297</v>
      </c>
      <c r="C320" s="246" t="s">
        <v>67</v>
      </c>
      <c r="D320" s="125"/>
      <c r="E320" s="861">
        <f t="shared" si="64"/>
        <v>0</v>
      </c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</row>
    <row r="321" spans="1:33" ht="21" customHeight="1" outlineLevel="2">
      <c r="A321" s="270">
        <v>4261002</v>
      </c>
      <c r="B321" s="51" t="s">
        <v>298</v>
      </c>
      <c r="C321" s="246" t="s">
        <v>67</v>
      </c>
      <c r="D321" s="125"/>
      <c r="E321" s="861">
        <f t="shared" si="64"/>
        <v>0</v>
      </c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</row>
    <row r="322" spans="1:33" ht="21" customHeight="1" outlineLevel="2">
      <c r="A322" s="270">
        <v>4261003</v>
      </c>
      <c r="B322" s="51" t="s">
        <v>299</v>
      </c>
      <c r="C322" s="246" t="s">
        <v>67</v>
      </c>
      <c r="D322" s="125"/>
      <c r="E322" s="861">
        <f t="shared" si="64"/>
        <v>0</v>
      </c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</row>
    <row r="323" spans="1:33" ht="21" customHeight="1" outlineLevel="2">
      <c r="A323" s="270">
        <v>4271002</v>
      </c>
      <c r="B323" s="51" t="s">
        <v>300</v>
      </c>
      <c r="C323" s="246" t="s">
        <v>67</v>
      </c>
      <c r="D323" s="125"/>
      <c r="E323" s="861">
        <f t="shared" si="64"/>
        <v>0</v>
      </c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</row>
    <row r="324" spans="1:33" ht="21" customHeight="1" outlineLevel="2">
      <c r="A324" s="270">
        <v>4281001</v>
      </c>
      <c r="B324" s="51" t="s">
        <v>301</v>
      </c>
      <c r="C324" s="246" t="s">
        <v>67</v>
      </c>
      <c r="D324" s="125"/>
      <c r="E324" s="861">
        <f t="shared" si="64"/>
        <v>0</v>
      </c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</row>
    <row r="325" spans="1:33" ht="21" customHeight="1" outlineLevel="2">
      <c r="A325" s="270">
        <v>4291001</v>
      </c>
      <c r="B325" s="51" t="s">
        <v>302</v>
      </c>
      <c r="C325" s="246" t="s">
        <v>67</v>
      </c>
      <c r="D325" s="125"/>
      <c r="E325" s="861">
        <f t="shared" si="64"/>
        <v>4325000</v>
      </c>
      <c r="F325" s="125">
        <v>30000</v>
      </c>
      <c r="G325" s="125">
        <v>2500000</v>
      </c>
      <c r="H325" s="125">
        <v>150000</v>
      </c>
      <c r="I325" s="125">
        <v>10000</v>
      </c>
      <c r="J325" s="125">
        <v>30000</v>
      </c>
      <c r="K325" s="125">
        <v>10000</v>
      </c>
      <c r="L325" s="125">
        <v>75000</v>
      </c>
      <c r="M325" s="125">
        <v>35000</v>
      </c>
      <c r="N325" s="125">
        <v>10000</v>
      </c>
      <c r="O325" s="125">
        <v>150000</v>
      </c>
      <c r="P325" s="125">
        <v>10000</v>
      </c>
      <c r="Q325" s="125">
        <v>350000</v>
      </c>
      <c r="R325" s="125">
        <v>10000</v>
      </c>
      <c r="S325" s="125">
        <v>10000</v>
      </c>
      <c r="T325" s="125">
        <v>40000</v>
      </c>
      <c r="U325" s="125">
        <v>40000</v>
      </c>
      <c r="V325" s="125">
        <v>10000</v>
      </c>
      <c r="W325" s="125">
        <v>35000</v>
      </c>
      <c r="X325" s="125">
        <v>350000</v>
      </c>
      <c r="Y325" s="125">
        <v>30000</v>
      </c>
      <c r="Z325" s="125">
        <v>150000</v>
      </c>
      <c r="AA325" s="125">
        <v>150000</v>
      </c>
      <c r="AB325" s="125">
        <v>30000</v>
      </c>
      <c r="AC325" s="125">
        <v>10000</v>
      </c>
      <c r="AD325" s="125">
        <v>30000</v>
      </c>
      <c r="AE325" s="125">
        <v>30000</v>
      </c>
      <c r="AF325" s="125">
        <v>30000</v>
      </c>
      <c r="AG325" s="125">
        <v>10000</v>
      </c>
    </row>
    <row r="326" spans="1:33" ht="21" customHeight="1" outlineLevel="2">
      <c r="A326" s="270">
        <v>4291003</v>
      </c>
      <c r="B326" s="51" t="s">
        <v>303</v>
      </c>
      <c r="C326" s="246" t="s">
        <v>67</v>
      </c>
      <c r="D326" s="125"/>
      <c r="E326" s="861">
        <f t="shared" si="64"/>
        <v>2663997</v>
      </c>
      <c r="F326" s="125">
        <v>21300</v>
      </c>
      <c r="G326" s="125">
        <v>767297</v>
      </c>
      <c r="H326" s="125">
        <v>10100</v>
      </c>
      <c r="I326" s="125">
        <v>169300</v>
      </c>
      <c r="J326" s="125">
        <v>181900</v>
      </c>
      <c r="K326" s="125">
        <v>35300</v>
      </c>
      <c r="L326" s="125">
        <v>19500</v>
      </c>
      <c r="M326" s="125">
        <v>33500</v>
      </c>
      <c r="N326" s="125">
        <v>19900</v>
      </c>
      <c r="O326" s="125">
        <v>122100</v>
      </c>
      <c r="P326" s="125">
        <v>1500</v>
      </c>
      <c r="Q326" s="125">
        <v>147300</v>
      </c>
      <c r="R326" s="125">
        <v>6400</v>
      </c>
      <c r="S326" s="125">
        <v>13900</v>
      </c>
      <c r="T326" s="125">
        <v>51900</v>
      </c>
      <c r="U326" s="125">
        <v>46500</v>
      </c>
      <c r="V326" s="125">
        <v>8700</v>
      </c>
      <c r="W326" s="125">
        <v>112900</v>
      </c>
      <c r="X326" s="125">
        <v>10900</v>
      </c>
      <c r="Y326" s="125">
        <v>92700</v>
      </c>
      <c r="Z326" s="125">
        <v>8500</v>
      </c>
      <c r="AA326" s="125">
        <v>551900</v>
      </c>
      <c r="AB326" s="125">
        <v>14400</v>
      </c>
      <c r="AC326" s="125">
        <v>1300</v>
      </c>
      <c r="AD326" s="125">
        <v>11700</v>
      </c>
      <c r="AE326" s="125">
        <v>121300</v>
      </c>
      <c r="AF326" s="125">
        <v>16100</v>
      </c>
      <c r="AG326" s="125">
        <v>65900</v>
      </c>
    </row>
    <row r="327" spans="1:33" ht="21" customHeight="1" outlineLevel="2">
      <c r="A327" s="270">
        <v>4291004</v>
      </c>
      <c r="B327" s="51" t="s">
        <v>304</v>
      </c>
      <c r="C327" s="246" t="s">
        <v>67</v>
      </c>
      <c r="D327" s="125"/>
      <c r="E327" s="861">
        <f t="shared" si="64"/>
        <v>0</v>
      </c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</row>
    <row r="328" spans="1:33" ht="21" customHeight="1" outlineLevel="2">
      <c r="A328" s="266">
        <v>4291006</v>
      </c>
      <c r="B328" s="51" t="s">
        <v>305</v>
      </c>
      <c r="C328" s="246" t="s">
        <v>67</v>
      </c>
      <c r="D328" s="125"/>
      <c r="E328" s="861">
        <f t="shared" si="64"/>
        <v>0</v>
      </c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</row>
    <row r="329" spans="1:33" ht="21" customHeight="1" outlineLevel="2">
      <c r="A329" s="266">
        <v>4291008</v>
      </c>
      <c r="B329" s="51" t="s">
        <v>306</v>
      </c>
      <c r="C329" s="246" t="s">
        <v>67</v>
      </c>
      <c r="D329" s="125"/>
      <c r="E329" s="861">
        <f t="shared" si="64"/>
        <v>0</v>
      </c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</row>
    <row r="330" spans="1:33" ht="21" customHeight="1" outlineLevel="2">
      <c r="A330" s="266">
        <v>4292001</v>
      </c>
      <c r="B330" s="51" t="s">
        <v>307</v>
      </c>
      <c r="C330" s="246" t="s">
        <v>67</v>
      </c>
      <c r="D330" s="125"/>
      <c r="E330" s="861">
        <f t="shared" si="64"/>
        <v>0</v>
      </c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</row>
    <row r="331" spans="1:33" ht="21" customHeight="1" outlineLevel="2">
      <c r="A331" s="266">
        <v>6279002</v>
      </c>
      <c r="B331" s="51" t="s">
        <v>308</v>
      </c>
      <c r="C331" s="246" t="s">
        <v>67</v>
      </c>
      <c r="D331" s="125"/>
      <c r="E331" s="861">
        <f t="shared" si="64"/>
        <v>0</v>
      </c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</row>
    <row r="332" spans="1:33" ht="21" customHeight="1" outlineLevel="2">
      <c r="A332" s="271">
        <v>6279012</v>
      </c>
      <c r="B332" s="268" t="s">
        <v>277</v>
      </c>
      <c r="C332" s="272" t="s">
        <v>67</v>
      </c>
      <c r="D332" s="126"/>
      <c r="E332" s="861">
        <f t="shared" si="64"/>
        <v>0</v>
      </c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</row>
    <row r="333" spans="1:33" ht="21">
      <c r="A333" s="94" t="s">
        <v>309</v>
      </c>
      <c r="B333" s="95"/>
      <c r="C333" s="96" t="s">
        <v>67</v>
      </c>
      <c r="D333" s="131">
        <f t="shared" ref="D333:AG333" si="66">D287+D309-D288</f>
        <v>0</v>
      </c>
      <c r="E333" s="900">
        <f t="shared" si="66"/>
        <v>1208653195</v>
      </c>
      <c r="F333" s="131">
        <f t="shared" si="66"/>
        <v>-147103216</v>
      </c>
      <c r="G333" s="131">
        <f t="shared" si="66"/>
        <v>543345678</v>
      </c>
      <c r="H333" s="131">
        <f t="shared" si="66"/>
        <v>1896575</v>
      </c>
      <c r="I333" s="131">
        <f t="shared" si="66"/>
        <v>40172670</v>
      </c>
      <c r="J333" s="131">
        <f t="shared" si="66"/>
        <v>91530580</v>
      </c>
      <c r="K333" s="131">
        <f t="shared" si="66"/>
        <v>15403580</v>
      </c>
      <c r="L333" s="131">
        <f t="shared" si="66"/>
        <v>14515070</v>
      </c>
      <c r="M333" s="131">
        <f t="shared" si="66"/>
        <v>24959530</v>
      </c>
      <c r="N333" s="131">
        <f t="shared" si="66"/>
        <v>11760185</v>
      </c>
      <c r="O333" s="131">
        <f t="shared" si="66"/>
        <v>50248860</v>
      </c>
      <c r="P333" s="131">
        <f t="shared" si="66"/>
        <v>-867310</v>
      </c>
      <c r="Q333" s="131">
        <f t="shared" si="66"/>
        <v>109150103</v>
      </c>
      <c r="R333" s="131">
        <f t="shared" si="66"/>
        <v>10831765</v>
      </c>
      <c r="S333" s="131">
        <f t="shared" si="66"/>
        <v>11481635</v>
      </c>
      <c r="T333" s="131">
        <f t="shared" si="66"/>
        <v>34545870</v>
      </c>
      <c r="U333" s="131">
        <f t="shared" si="66"/>
        <v>6933120</v>
      </c>
      <c r="V333" s="131">
        <f t="shared" si="66"/>
        <v>2112790</v>
      </c>
      <c r="W333" s="131">
        <f t="shared" si="66"/>
        <v>58501450</v>
      </c>
      <c r="X333" s="131">
        <f t="shared" si="66"/>
        <v>9457890</v>
      </c>
      <c r="Y333" s="131">
        <f t="shared" si="66"/>
        <v>74171465</v>
      </c>
      <c r="Z333" s="131">
        <f t="shared" si="66"/>
        <v>8449907</v>
      </c>
      <c r="AA333" s="131">
        <f t="shared" si="66"/>
        <v>140335130</v>
      </c>
      <c r="AB333" s="131">
        <f t="shared" si="66"/>
        <v>17337695</v>
      </c>
      <c r="AC333" s="131">
        <f t="shared" si="66"/>
        <v>4076563</v>
      </c>
      <c r="AD333" s="131">
        <f t="shared" si="66"/>
        <v>5660435</v>
      </c>
      <c r="AE333" s="131">
        <f t="shared" si="66"/>
        <v>59192035</v>
      </c>
      <c r="AF333" s="131">
        <f t="shared" si="66"/>
        <v>3852065</v>
      </c>
      <c r="AG333" s="131">
        <f t="shared" si="66"/>
        <v>6701075</v>
      </c>
    </row>
    <row r="334" spans="1:33" ht="21" collapsed="1">
      <c r="A334" s="97" t="s">
        <v>420</v>
      </c>
      <c r="B334" s="98"/>
      <c r="C334" s="99" t="s">
        <v>67</v>
      </c>
      <c r="D334" s="103">
        <f>SUM(D335:D344)</f>
        <v>0</v>
      </c>
      <c r="E334" s="901">
        <f>SUM(E335:E344)</f>
        <v>26387400</v>
      </c>
      <c r="F334" s="103">
        <f t="shared" ref="F334:AG334" si="67">SUM(F335:F344)</f>
        <v>13986300</v>
      </c>
      <c r="G334" s="103">
        <f t="shared" si="67"/>
        <v>346000</v>
      </c>
      <c r="H334" s="103">
        <f t="shared" si="67"/>
        <v>78100</v>
      </c>
      <c r="I334" s="103">
        <f t="shared" si="67"/>
        <v>0</v>
      </c>
      <c r="J334" s="103">
        <f t="shared" si="67"/>
        <v>32100</v>
      </c>
      <c r="K334" s="103">
        <f t="shared" si="67"/>
        <v>593400</v>
      </c>
      <c r="L334" s="103">
        <f t="shared" si="67"/>
        <v>2435800</v>
      </c>
      <c r="M334" s="103">
        <f t="shared" si="67"/>
        <v>904000</v>
      </c>
      <c r="N334" s="103">
        <f t="shared" si="67"/>
        <v>252600</v>
      </c>
      <c r="O334" s="103">
        <f t="shared" si="67"/>
        <v>637700</v>
      </c>
      <c r="P334" s="103">
        <f t="shared" si="67"/>
        <v>0</v>
      </c>
      <c r="Q334" s="103">
        <f t="shared" si="67"/>
        <v>500300</v>
      </c>
      <c r="R334" s="103">
        <f t="shared" si="67"/>
        <v>553500</v>
      </c>
      <c r="S334" s="103">
        <f t="shared" si="67"/>
        <v>221000</v>
      </c>
      <c r="T334" s="103">
        <f t="shared" si="67"/>
        <v>0</v>
      </c>
      <c r="U334" s="103">
        <f t="shared" si="67"/>
        <v>26200</v>
      </c>
      <c r="V334" s="103">
        <f t="shared" si="67"/>
        <v>0</v>
      </c>
      <c r="W334" s="103">
        <f t="shared" si="67"/>
        <v>34600</v>
      </c>
      <c r="X334" s="103">
        <f t="shared" si="67"/>
        <v>217000</v>
      </c>
      <c r="Y334" s="103">
        <f t="shared" si="67"/>
        <v>503000</v>
      </c>
      <c r="Z334" s="103">
        <f t="shared" si="67"/>
        <v>738500</v>
      </c>
      <c r="AA334" s="103">
        <f t="shared" si="67"/>
        <v>2966500</v>
      </c>
      <c r="AB334" s="103">
        <f t="shared" si="67"/>
        <v>272300</v>
      </c>
      <c r="AC334" s="103">
        <f t="shared" si="67"/>
        <v>431900</v>
      </c>
      <c r="AD334" s="103">
        <f t="shared" si="67"/>
        <v>0</v>
      </c>
      <c r="AE334" s="103">
        <f t="shared" si="67"/>
        <v>345600</v>
      </c>
      <c r="AF334" s="103">
        <f t="shared" si="67"/>
        <v>311000</v>
      </c>
      <c r="AG334" s="103">
        <f t="shared" si="67"/>
        <v>0</v>
      </c>
    </row>
    <row r="335" spans="1:33" ht="21" customHeight="1" outlineLevel="2">
      <c r="A335" s="266">
        <v>6281001</v>
      </c>
      <c r="B335" s="51" t="s">
        <v>310</v>
      </c>
      <c r="C335" s="246" t="s">
        <v>67</v>
      </c>
      <c r="D335" s="125"/>
      <c r="E335" s="861">
        <f t="shared" ref="E335:E344" si="68">SUM(F335:AG335)</f>
        <v>0</v>
      </c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</row>
    <row r="336" spans="1:33" ht="21" customHeight="1" outlineLevel="2">
      <c r="A336" s="270">
        <v>6281002</v>
      </c>
      <c r="B336" s="51" t="s">
        <v>311</v>
      </c>
      <c r="C336" s="246" t="s">
        <v>67</v>
      </c>
      <c r="D336" s="125"/>
      <c r="E336" s="861">
        <f t="shared" si="68"/>
        <v>0</v>
      </c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</row>
    <row r="337" spans="1:33" ht="21" customHeight="1" outlineLevel="2">
      <c r="A337" s="263">
        <v>6281006</v>
      </c>
      <c r="B337" s="51" t="s">
        <v>351</v>
      </c>
      <c r="C337" s="246" t="s">
        <v>67</v>
      </c>
      <c r="D337" s="125"/>
      <c r="E337" s="861">
        <f>SUM(F337:AG337)</f>
        <v>26387400</v>
      </c>
      <c r="F337" s="125">
        <v>13986300</v>
      </c>
      <c r="G337" s="125">
        <v>346000</v>
      </c>
      <c r="H337" s="125">
        <v>78100</v>
      </c>
      <c r="I337" s="125">
        <v>0</v>
      </c>
      <c r="J337" s="125">
        <v>32100</v>
      </c>
      <c r="K337" s="125">
        <v>593400</v>
      </c>
      <c r="L337" s="125">
        <v>2435800</v>
      </c>
      <c r="M337" s="125">
        <v>904000</v>
      </c>
      <c r="N337" s="125">
        <v>252600</v>
      </c>
      <c r="O337" s="125">
        <v>637700</v>
      </c>
      <c r="P337" s="125">
        <v>0</v>
      </c>
      <c r="Q337" s="125">
        <v>500300</v>
      </c>
      <c r="R337" s="125">
        <v>553500</v>
      </c>
      <c r="S337" s="125">
        <v>221000</v>
      </c>
      <c r="T337" s="125">
        <v>0</v>
      </c>
      <c r="U337" s="125">
        <v>26200</v>
      </c>
      <c r="V337" s="125">
        <v>0</v>
      </c>
      <c r="W337" s="125">
        <v>34600</v>
      </c>
      <c r="X337" s="125">
        <v>217000</v>
      </c>
      <c r="Y337" s="125">
        <v>503000</v>
      </c>
      <c r="Z337" s="125">
        <v>738500</v>
      </c>
      <c r="AA337" s="125">
        <v>2966500</v>
      </c>
      <c r="AB337" s="125">
        <v>272300</v>
      </c>
      <c r="AC337" s="125">
        <v>431900</v>
      </c>
      <c r="AD337" s="125">
        <v>0</v>
      </c>
      <c r="AE337" s="125">
        <v>345600</v>
      </c>
      <c r="AF337" s="125">
        <v>311000</v>
      </c>
      <c r="AG337" s="125">
        <v>0</v>
      </c>
    </row>
    <row r="338" spans="1:33" ht="21" customHeight="1" outlineLevel="2">
      <c r="A338" s="270">
        <v>6282002</v>
      </c>
      <c r="B338" s="51" t="s">
        <v>312</v>
      </c>
      <c r="C338" s="273" t="s">
        <v>67</v>
      </c>
      <c r="D338" s="125"/>
      <c r="E338" s="861">
        <f t="shared" si="68"/>
        <v>0</v>
      </c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</row>
    <row r="339" spans="1:33" ht="21" customHeight="1" outlineLevel="2">
      <c r="A339" s="270">
        <v>6282003</v>
      </c>
      <c r="B339" s="51" t="s">
        <v>313</v>
      </c>
      <c r="C339" s="273" t="s">
        <v>67</v>
      </c>
      <c r="D339" s="125"/>
      <c r="E339" s="861">
        <f t="shared" si="68"/>
        <v>0</v>
      </c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</row>
    <row r="340" spans="1:33" ht="21" customHeight="1" outlineLevel="2">
      <c r="A340" s="100">
        <v>6282004</v>
      </c>
      <c r="B340" s="51" t="s">
        <v>314</v>
      </c>
      <c r="C340" s="273" t="s">
        <v>67</v>
      </c>
      <c r="D340" s="125"/>
      <c r="E340" s="861">
        <f t="shared" si="68"/>
        <v>0</v>
      </c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</row>
    <row r="341" spans="1:33" ht="21" customHeight="1" outlineLevel="2">
      <c r="A341" s="100">
        <v>6285003</v>
      </c>
      <c r="B341" s="51" t="s">
        <v>315</v>
      </c>
      <c r="C341" s="273" t="s">
        <v>67</v>
      </c>
      <c r="D341" s="125"/>
      <c r="E341" s="861">
        <f t="shared" si="68"/>
        <v>0</v>
      </c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</row>
    <row r="342" spans="1:33" ht="21" customHeight="1" outlineLevel="2">
      <c r="A342" s="100">
        <v>6285004</v>
      </c>
      <c r="B342" s="51" t="s">
        <v>316</v>
      </c>
      <c r="C342" s="273" t="s">
        <v>67</v>
      </c>
      <c r="D342" s="125"/>
      <c r="E342" s="861">
        <f t="shared" si="68"/>
        <v>0</v>
      </c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</row>
    <row r="343" spans="1:33" ht="21" customHeight="1" outlineLevel="2">
      <c r="A343" s="100">
        <v>6286004</v>
      </c>
      <c r="B343" s="51" t="s">
        <v>317</v>
      </c>
      <c r="C343" s="273" t="s">
        <v>67</v>
      </c>
      <c r="D343" s="125"/>
      <c r="E343" s="861">
        <f t="shared" si="68"/>
        <v>0</v>
      </c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</row>
    <row r="344" spans="1:33" ht="21" customHeight="1" outlineLevel="2">
      <c r="A344" s="100">
        <v>6286005</v>
      </c>
      <c r="B344" s="51" t="s">
        <v>318</v>
      </c>
      <c r="C344" s="273" t="s">
        <v>67</v>
      </c>
      <c r="D344" s="125"/>
      <c r="E344" s="861">
        <f t="shared" si="68"/>
        <v>0</v>
      </c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</row>
    <row r="345" spans="1:33" ht="21">
      <c r="A345" s="97" t="s">
        <v>319</v>
      </c>
      <c r="B345" s="98"/>
      <c r="C345" s="99" t="s">
        <v>67</v>
      </c>
      <c r="D345" s="103">
        <f>D333-D334</f>
        <v>0</v>
      </c>
      <c r="E345" s="901">
        <f>E333-E334</f>
        <v>1182265795</v>
      </c>
      <c r="F345" s="103">
        <f t="shared" ref="F345:AG345" si="69">F333-F334</f>
        <v>-161089516</v>
      </c>
      <c r="G345" s="103">
        <f t="shared" si="69"/>
        <v>542999678</v>
      </c>
      <c r="H345" s="103">
        <f t="shared" si="69"/>
        <v>1818475</v>
      </c>
      <c r="I345" s="103">
        <f t="shared" si="69"/>
        <v>40172670</v>
      </c>
      <c r="J345" s="103">
        <f t="shared" si="69"/>
        <v>91498480</v>
      </c>
      <c r="K345" s="103">
        <f t="shared" si="69"/>
        <v>14810180</v>
      </c>
      <c r="L345" s="103">
        <f t="shared" si="69"/>
        <v>12079270</v>
      </c>
      <c r="M345" s="103">
        <f t="shared" si="69"/>
        <v>24055530</v>
      </c>
      <c r="N345" s="103">
        <f t="shared" si="69"/>
        <v>11507585</v>
      </c>
      <c r="O345" s="103">
        <f t="shared" si="69"/>
        <v>49611160</v>
      </c>
      <c r="P345" s="103">
        <f t="shared" si="69"/>
        <v>-867310</v>
      </c>
      <c r="Q345" s="103">
        <f t="shared" si="69"/>
        <v>108649803</v>
      </c>
      <c r="R345" s="103">
        <f t="shared" si="69"/>
        <v>10278265</v>
      </c>
      <c r="S345" s="103">
        <f t="shared" si="69"/>
        <v>11260635</v>
      </c>
      <c r="T345" s="103">
        <f t="shared" si="69"/>
        <v>34545870</v>
      </c>
      <c r="U345" s="103">
        <f t="shared" si="69"/>
        <v>6906920</v>
      </c>
      <c r="V345" s="103">
        <f t="shared" si="69"/>
        <v>2112790</v>
      </c>
      <c r="W345" s="103">
        <f t="shared" si="69"/>
        <v>58466850</v>
      </c>
      <c r="X345" s="103">
        <f t="shared" si="69"/>
        <v>9240890</v>
      </c>
      <c r="Y345" s="103">
        <f t="shared" si="69"/>
        <v>73668465</v>
      </c>
      <c r="Z345" s="103">
        <f t="shared" si="69"/>
        <v>7711407</v>
      </c>
      <c r="AA345" s="103">
        <f t="shared" si="69"/>
        <v>137368630</v>
      </c>
      <c r="AB345" s="103">
        <f t="shared" si="69"/>
        <v>17065395</v>
      </c>
      <c r="AC345" s="103">
        <f t="shared" si="69"/>
        <v>3644663</v>
      </c>
      <c r="AD345" s="103">
        <f t="shared" si="69"/>
        <v>5660435</v>
      </c>
      <c r="AE345" s="103">
        <f t="shared" si="69"/>
        <v>58846435</v>
      </c>
      <c r="AF345" s="103">
        <f t="shared" si="69"/>
        <v>3541065</v>
      </c>
      <c r="AG345" s="103">
        <f t="shared" si="69"/>
        <v>6701075</v>
      </c>
    </row>
    <row r="346" spans="1:33" ht="21" collapsed="1">
      <c r="A346" s="97" t="s">
        <v>320</v>
      </c>
      <c r="B346" s="101"/>
      <c r="C346" s="99" t="s">
        <v>67</v>
      </c>
      <c r="D346" s="103">
        <f>SUM(D347:D357)</f>
        <v>0</v>
      </c>
      <c r="E346" s="901">
        <f>SUM(E347:E357)</f>
        <v>122600</v>
      </c>
      <c r="F346" s="103">
        <f t="shared" ref="F346:AG346" si="70">SUM(F347:F357)</f>
        <v>0</v>
      </c>
      <c r="G346" s="103">
        <f t="shared" si="70"/>
        <v>1000</v>
      </c>
      <c r="H346" s="103">
        <f t="shared" si="70"/>
        <v>700</v>
      </c>
      <c r="I346" s="103">
        <f t="shared" si="70"/>
        <v>0</v>
      </c>
      <c r="J346" s="103">
        <f t="shared" si="70"/>
        <v>100</v>
      </c>
      <c r="K346" s="103">
        <f t="shared" si="70"/>
        <v>7300</v>
      </c>
      <c r="L346" s="103">
        <f t="shared" si="70"/>
        <v>18800</v>
      </c>
      <c r="M346" s="103">
        <f t="shared" si="70"/>
        <v>2800</v>
      </c>
      <c r="N346" s="103">
        <f t="shared" si="70"/>
        <v>800</v>
      </c>
      <c r="O346" s="103">
        <f t="shared" si="70"/>
        <v>2700</v>
      </c>
      <c r="P346" s="103">
        <f t="shared" si="70"/>
        <v>0</v>
      </c>
      <c r="Q346" s="103">
        <f t="shared" si="70"/>
        <v>22300</v>
      </c>
      <c r="R346" s="103">
        <f t="shared" si="70"/>
        <v>8600</v>
      </c>
      <c r="S346" s="103">
        <f t="shared" si="70"/>
        <v>2100</v>
      </c>
      <c r="T346" s="103">
        <f t="shared" si="70"/>
        <v>0</v>
      </c>
      <c r="U346" s="103">
        <f t="shared" si="70"/>
        <v>400</v>
      </c>
      <c r="V346" s="103">
        <f t="shared" si="70"/>
        <v>0</v>
      </c>
      <c r="W346" s="103">
        <f t="shared" si="70"/>
        <v>100</v>
      </c>
      <c r="X346" s="103">
        <f t="shared" si="70"/>
        <v>18300</v>
      </c>
      <c r="Y346" s="103">
        <f t="shared" si="70"/>
        <v>18200</v>
      </c>
      <c r="Z346" s="103">
        <f t="shared" si="70"/>
        <v>2300</v>
      </c>
      <c r="AA346" s="103">
        <f t="shared" si="70"/>
        <v>8900</v>
      </c>
      <c r="AB346" s="103">
        <f t="shared" si="70"/>
        <v>900</v>
      </c>
      <c r="AC346" s="103">
        <f t="shared" si="70"/>
        <v>1200</v>
      </c>
      <c r="AD346" s="103">
        <f t="shared" si="70"/>
        <v>0</v>
      </c>
      <c r="AE346" s="103">
        <f t="shared" si="70"/>
        <v>1100</v>
      </c>
      <c r="AF346" s="103">
        <f t="shared" si="70"/>
        <v>4000</v>
      </c>
      <c r="AG346" s="103">
        <f t="shared" si="70"/>
        <v>0</v>
      </c>
    </row>
    <row r="347" spans="1:33" ht="21" customHeight="1" outlineLevel="2">
      <c r="A347" s="90">
        <v>6274003</v>
      </c>
      <c r="B347" s="51" t="s">
        <v>321</v>
      </c>
      <c r="C347" s="52" t="s">
        <v>67</v>
      </c>
      <c r="D347" s="125"/>
      <c r="E347" s="861">
        <f t="shared" ref="E347:E357" si="71">SUM(F347:AG347)</f>
        <v>0</v>
      </c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</row>
    <row r="348" spans="1:33" ht="21" customHeight="1" outlineLevel="2">
      <c r="A348" s="266">
        <v>6291003</v>
      </c>
      <c r="B348" s="51" t="s">
        <v>322</v>
      </c>
      <c r="C348" s="246" t="s">
        <v>67</v>
      </c>
      <c r="D348" s="125"/>
      <c r="E348" s="861">
        <f t="shared" si="71"/>
        <v>0</v>
      </c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</row>
    <row r="349" spans="1:33" ht="21" customHeight="1" outlineLevel="2">
      <c r="A349" s="266">
        <v>6291006</v>
      </c>
      <c r="B349" s="51" t="s">
        <v>323</v>
      </c>
      <c r="C349" s="246" t="s">
        <v>67</v>
      </c>
      <c r="D349" s="125"/>
      <c r="E349" s="861">
        <f t="shared" si="71"/>
        <v>0</v>
      </c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</row>
    <row r="350" spans="1:33" ht="21" customHeight="1" outlineLevel="2">
      <c r="A350" s="266">
        <v>6291007</v>
      </c>
      <c r="B350" s="51" t="s">
        <v>324</v>
      </c>
      <c r="C350" s="246" t="s">
        <v>67</v>
      </c>
      <c r="D350" s="125"/>
      <c r="E350" s="861">
        <f t="shared" si="71"/>
        <v>0</v>
      </c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</row>
    <row r="351" spans="1:33" ht="21" customHeight="1" outlineLevel="2">
      <c r="A351" s="266">
        <v>6291008</v>
      </c>
      <c r="B351" s="51" t="s">
        <v>325</v>
      </c>
      <c r="C351" s="246" t="s">
        <v>67</v>
      </c>
      <c r="D351" s="125"/>
      <c r="E351" s="861">
        <f t="shared" si="71"/>
        <v>0</v>
      </c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</row>
    <row r="352" spans="1:33" ht="21" customHeight="1" outlineLevel="2">
      <c r="A352" s="266">
        <v>6291012</v>
      </c>
      <c r="B352" s="51" t="s">
        <v>326</v>
      </c>
      <c r="C352" s="246" t="s">
        <v>67</v>
      </c>
      <c r="D352" s="125"/>
      <c r="E352" s="861">
        <f t="shared" si="71"/>
        <v>0</v>
      </c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</row>
    <row r="353" spans="1:33" ht="21" customHeight="1" outlineLevel="2">
      <c r="A353" s="266">
        <v>6291013</v>
      </c>
      <c r="B353" s="51" t="s">
        <v>327</v>
      </c>
      <c r="C353" s="246" t="s">
        <v>67</v>
      </c>
      <c r="D353" s="125"/>
      <c r="E353" s="861">
        <f t="shared" si="71"/>
        <v>0</v>
      </c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</row>
    <row r="354" spans="1:33" ht="21" customHeight="1" outlineLevel="2">
      <c r="A354" s="266">
        <v>6291014</v>
      </c>
      <c r="B354" s="51" t="s">
        <v>328</v>
      </c>
      <c r="C354" s="246" t="s">
        <v>67</v>
      </c>
      <c r="D354" s="125"/>
      <c r="E354" s="861">
        <f t="shared" si="71"/>
        <v>122600</v>
      </c>
      <c r="F354" s="125"/>
      <c r="G354" s="125">
        <v>1000</v>
      </c>
      <c r="H354" s="125">
        <v>700</v>
      </c>
      <c r="I354" s="125">
        <v>0</v>
      </c>
      <c r="J354" s="125">
        <v>100</v>
      </c>
      <c r="K354" s="125">
        <v>7300</v>
      </c>
      <c r="L354" s="125">
        <v>18800</v>
      </c>
      <c r="M354" s="125">
        <v>2800</v>
      </c>
      <c r="N354" s="125">
        <v>800</v>
      </c>
      <c r="O354" s="125">
        <v>2700</v>
      </c>
      <c r="P354" s="125">
        <v>0</v>
      </c>
      <c r="Q354" s="125">
        <v>22300</v>
      </c>
      <c r="R354" s="125">
        <v>8600</v>
      </c>
      <c r="S354" s="125">
        <v>2100</v>
      </c>
      <c r="T354" s="125">
        <v>0</v>
      </c>
      <c r="U354" s="125">
        <v>400</v>
      </c>
      <c r="V354" s="125">
        <v>0</v>
      </c>
      <c r="W354" s="125">
        <v>100</v>
      </c>
      <c r="X354" s="125">
        <v>18300</v>
      </c>
      <c r="Y354" s="125">
        <v>18200</v>
      </c>
      <c r="Z354" s="125">
        <v>2300</v>
      </c>
      <c r="AA354" s="125">
        <v>8900</v>
      </c>
      <c r="AB354" s="125">
        <v>900</v>
      </c>
      <c r="AC354" s="125">
        <v>1200</v>
      </c>
      <c r="AD354" s="125">
        <v>0</v>
      </c>
      <c r="AE354" s="125">
        <v>1100</v>
      </c>
      <c r="AF354" s="125">
        <v>4000</v>
      </c>
      <c r="AG354" s="125">
        <v>0</v>
      </c>
    </row>
    <row r="355" spans="1:33" ht="21" customHeight="1" outlineLevel="2">
      <c r="A355" s="266">
        <v>6291015</v>
      </c>
      <c r="B355" s="51" t="s">
        <v>329</v>
      </c>
      <c r="C355" s="246" t="s">
        <v>67</v>
      </c>
      <c r="D355" s="125"/>
      <c r="E355" s="861">
        <f t="shared" si="71"/>
        <v>0</v>
      </c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</row>
    <row r="356" spans="1:33" ht="21" customHeight="1" outlineLevel="2">
      <c r="A356" s="266">
        <v>6291016</v>
      </c>
      <c r="B356" s="51" t="s">
        <v>330</v>
      </c>
      <c r="C356" s="246" t="s">
        <v>67</v>
      </c>
      <c r="D356" s="125"/>
      <c r="E356" s="861">
        <f t="shared" si="71"/>
        <v>0</v>
      </c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</row>
    <row r="357" spans="1:33" ht="21" customHeight="1" outlineLevel="2">
      <c r="A357" s="266">
        <v>6291017</v>
      </c>
      <c r="B357" s="51" t="s">
        <v>331</v>
      </c>
      <c r="C357" s="246" t="s">
        <v>67</v>
      </c>
      <c r="D357" s="125"/>
      <c r="E357" s="861">
        <f t="shared" si="71"/>
        <v>0</v>
      </c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</row>
    <row r="358" spans="1:33" ht="21">
      <c r="A358" s="97" t="s">
        <v>332</v>
      </c>
      <c r="B358" s="101"/>
      <c r="C358" s="99" t="s">
        <v>67</v>
      </c>
      <c r="D358" s="132">
        <f>SUM(D359:D360)</f>
        <v>0</v>
      </c>
      <c r="E358" s="902">
        <f>SUM(E359:E360)</f>
        <v>0</v>
      </c>
      <c r="F358" s="132">
        <f t="shared" ref="F358:AG358" si="72">SUM(F359:F360)</f>
        <v>0</v>
      </c>
      <c r="G358" s="132">
        <f t="shared" si="72"/>
        <v>0</v>
      </c>
      <c r="H358" s="132">
        <f t="shared" si="72"/>
        <v>0</v>
      </c>
      <c r="I358" s="132">
        <f t="shared" si="72"/>
        <v>0</v>
      </c>
      <c r="J358" s="132">
        <f t="shared" si="72"/>
        <v>0</v>
      </c>
      <c r="K358" s="132">
        <f t="shared" si="72"/>
        <v>0</v>
      </c>
      <c r="L358" s="132">
        <f t="shared" si="72"/>
        <v>0</v>
      </c>
      <c r="M358" s="132">
        <f t="shared" si="72"/>
        <v>0</v>
      </c>
      <c r="N358" s="132">
        <f t="shared" si="72"/>
        <v>0</v>
      </c>
      <c r="O358" s="132">
        <f t="shared" si="72"/>
        <v>0</v>
      </c>
      <c r="P358" s="132">
        <f t="shared" si="72"/>
        <v>0</v>
      </c>
      <c r="Q358" s="132">
        <f t="shared" si="72"/>
        <v>0</v>
      </c>
      <c r="R358" s="132">
        <f t="shared" si="72"/>
        <v>0</v>
      </c>
      <c r="S358" s="132">
        <f t="shared" si="72"/>
        <v>0</v>
      </c>
      <c r="T358" s="132">
        <f t="shared" si="72"/>
        <v>0</v>
      </c>
      <c r="U358" s="132">
        <f t="shared" si="72"/>
        <v>0</v>
      </c>
      <c r="V358" s="132">
        <f t="shared" si="72"/>
        <v>0</v>
      </c>
      <c r="W358" s="132">
        <f t="shared" si="72"/>
        <v>0</v>
      </c>
      <c r="X358" s="132">
        <f t="shared" si="72"/>
        <v>0</v>
      </c>
      <c r="Y358" s="132">
        <f t="shared" si="72"/>
        <v>0</v>
      </c>
      <c r="Z358" s="132">
        <f t="shared" si="72"/>
        <v>0</v>
      </c>
      <c r="AA358" s="132">
        <f t="shared" si="72"/>
        <v>0</v>
      </c>
      <c r="AB358" s="132">
        <f t="shared" si="72"/>
        <v>0</v>
      </c>
      <c r="AC358" s="132">
        <f t="shared" si="72"/>
        <v>0</v>
      </c>
      <c r="AD358" s="132">
        <f t="shared" si="72"/>
        <v>0</v>
      </c>
      <c r="AE358" s="132">
        <f t="shared" si="72"/>
        <v>0</v>
      </c>
      <c r="AF358" s="132">
        <f t="shared" si="72"/>
        <v>0</v>
      </c>
      <c r="AG358" s="132">
        <f t="shared" si="72"/>
        <v>0</v>
      </c>
    </row>
    <row r="359" spans="1:33" ht="21" customHeight="1" outlineLevel="2" collapsed="1">
      <c r="A359" s="258">
        <v>6211002</v>
      </c>
      <c r="B359" s="51" t="s">
        <v>333</v>
      </c>
      <c r="C359" s="246" t="s">
        <v>67</v>
      </c>
      <c r="D359" s="125"/>
      <c r="E359" s="861">
        <f>SUM(F359:AG359)</f>
        <v>0</v>
      </c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</row>
    <row r="360" spans="1:33" ht="21" customHeight="1" outlineLevel="2">
      <c r="A360" s="258">
        <v>6275003</v>
      </c>
      <c r="B360" s="51" t="s">
        <v>334</v>
      </c>
      <c r="C360" s="246" t="s">
        <v>67</v>
      </c>
      <c r="D360" s="125"/>
      <c r="E360" s="861">
        <f>SUM(F360:AG360)</f>
        <v>0</v>
      </c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</row>
    <row r="361" spans="1:33" ht="21">
      <c r="A361" s="97" t="s">
        <v>335</v>
      </c>
      <c r="B361" s="101"/>
      <c r="C361" s="99" t="s">
        <v>67</v>
      </c>
      <c r="D361" s="132">
        <f t="shared" ref="D361:AG361" si="73">D362</f>
        <v>0</v>
      </c>
      <c r="E361" s="902">
        <f>E362</f>
        <v>0</v>
      </c>
      <c r="F361" s="132">
        <f t="shared" si="73"/>
        <v>0</v>
      </c>
      <c r="G361" s="132">
        <f t="shared" si="73"/>
        <v>0</v>
      </c>
      <c r="H361" s="132">
        <f t="shared" si="73"/>
        <v>0</v>
      </c>
      <c r="I361" s="132">
        <f t="shared" si="73"/>
        <v>0</v>
      </c>
      <c r="J361" s="132">
        <f t="shared" si="73"/>
        <v>0</v>
      </c>
      <c r="K361" s="132">
        <f t="shared" si="73"/>
        <v>0</v>
      </c>
      <c r="L361" s="132">
        <f t="shared" si="73"/>
        <v>0</v>
      </c>
      <c r="M361" s="132">
        <f t="shared" si="73"/>
        <v>0</v>
      </c>
      <c r="N361" s="132">
        <f t="shared" si="73"/>
        <v>0</v>
      </c>
      <c r="O361" s="132">
        <f t="shared" si="73"/>
        <v>0</v>
      </c>
      <c r="P361" s="132">
        <f t="shared" si="73"/>
        <v>0</v>
      </c>
      <c r="Q361" s="132">
        <f t="shared" si="73"/>
        <v>0</v>
      </c>
      <c r="R361" s="132">
        <f t="shared" si="73"/>
        <v>0</v>
      </c>
      <c r="S361" s="132">
        <f t="shared" si="73"/>
        <v>0</v>
      </c>
      <c r="T361" s="132">
        <f t="shared" si="73"/>
        <v>0</v>
      </c>
      <c r="U361" s="132">
        <f t="shared" si="73"/>
        <v>0</v>
      </c>
      <c r="V361" s="132">
        <f t="shared" si="73"/>
        <v>0</v>
      </c>
      <c r="W361" s="132">
        <f t="shared" si="73"/>
        <v>0</v>
      </c>
      <c r="X361" s="132">
        <f t="shared" si="73"/>
        <v>0</v>
      </c>
      <c r="Y361" s="132">
        <f t="shared" si="73"/>
        <v>0</v>
      </c>
      <c r="Z361" s="132">
        <f t="shared" si="73"/>
        <v>0</v>
      </c>
      <c r="AA361" s="132">
        <f t="shared" si="73"/>
        <v>0</v>
      </c>
      <c r="AB361" s="132">
        <f t="shared" si="73"/>
        <v>0</v>
      </c>
      <c r="AC361" s="132">
        <f t="shared" si="73"/>
        <v>0</v>
      </c>
      <c r="AD361" s="132">
        <f t="shared" si="73"/>
        <v>0</v>
      </c>
      <c r="AE361" s="132">
        <f t="shared" si="73"/>
        <v>0</v>
      </c>
      <c r="AF361" s="132">
        <f t="shared" si="73"/>
        <v>0</v>
      </c>
      <c r="AG361" s="132">
        <f t="shared" si="73"/>
        <v>0</v>
      </c>
    </row>
    <row r="362" spans="1:33" ht="21" customHeight="1" outlineLevel="2" collapsed="1">
      <c r="A362" s="258">
        <v>4262001</v>
      </c>
      <c r="B362" s="51" t="s">
        <v>335</v>
      </c>
      <c r="C362" s="246" t="s">
        <v>67</v>
      </c>
      <c r="D362" s="125"/>
      <c r="E362" s="861">
        <f>SUM(F362:AG362)</f>
        <v>0</v>
      </c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</row>
    <row r="363" spans="1:33" ht="21">
      <c r="A363" s="97" t="s">
        <v>336</v>
      </c>
      <c r="B363" s="101"/>
      <c r="C363" s="99" t="s">
        <v>67</v>
      </c>
      <c r="D363" s="133">
        <f t="shared" ref="D363:AG363" si="74">SUM(D364:D376)</f>
        <v>0</v>
      </c>
      <c r="E363" s="902">
        <f t="shared" si="74"/>
        <v>0</v>
      </c>
      <c r="F363" s="133">
        <f t="shared" si="74"/>
        <v>0</v>
      </c>
      <c r="G363" s="133">
        <f t="shared" si="74"/>
        <v>0</v>
      </c>
      <c r="H363" s="133">
        <f t="shared" si="74"/>
        <v>0</v>
      </c>
      <c r="I363" s="133">
        <f t="shared" si="74"/>
        <v>0</v>
      </c>
      <c r="J363" s="133">
        <f t="shared" si="74"/>
        <v>0</v>
      </c>
      <c r="K363" s="133">
        <f t="shared" si="74"/>
        <v>0</v>
      </c>
      <c r="L363" s="133">
        <f t="shared" si="74"/>
        <v>0</v>
      </c>
      <c r="M363" s="133">
        <f t="shared" si="74"/>
        <v>0</v>
      </c>
      <c r="N363" s="133">
        <f t="shared" si="74"/>
        <v>0</v>
      </c>
      <c r="O363" s="133">
        <f t="shared" si="74"/>
        <v>0</v>
      </c>
      <c r="P363" s="133">
        <f t="shared" si="74"/>
        <v>0</v>
      </c>
      <c r="Q363" s="133">
        <f t="shared" si="74"/>
        <v>0</v>
      </c>
      <c r="R363" s="133">
        <f t="shared" si="74"/>
        <v>0</v>
      </c>
      <c r="S363" s="133">
        <f t="shared" si="74"/>
        <v>0</v>
      </c>
      <c r="T363" s="133">
        <f t="shared" si="74"/>
        <v>0</v>
      </c>
      <c r="U363" s="133">
        <f t="shared" si="74"/>
        <v>0</v>
      </c>
      <c r="V363" s="133">
        <f t="shared" si="74"/>
        <v>0</v>
      </c>
      <c r="W363" s="133">
        <f t="shared" si="74"/>
        <v>0</v>
      </c>
      <c r="X363" s="133">
        <f t="shared" si="74"/>
        <v>0</v>
      </c>
      <c r="Y363" s="133">
        <f t="shared" si="74"/>
        <v>0</v>
      </c>
      <c r="Z363" s="133">
        <f t="shared" si="74"/>
        <v>0</v>
      </c>
      <c r="AA363" s="133">
        <f t="shared" si="74"/>
        <v>0</v>
      </c>
      <c r="AB363" s="133">
        <f t="shared" si="74"/>
        <v>0</v>
      </c>
      <c r="AC363" s="133">
        <f t="shared" si="74"/>
        <v>0</v>
      </c>
      <c r="AD363" s="133">
        <f t="shared" si="74"/>
        <v>0</v>
      </c>
      <c r="AE363" s="133">
        <f t="shared" si="74"/>
        <v>0</v>
      </c>
      <c r="AF363" s="133">
        <f t="shared" si="74"/>
        <v>0</v>
      </c>
      <c r="AG363" s="133">
        <f t="shared" si="74"/>
        <v>0</v>
      </c>
    </row>
    <row r="364" spans="1:33" ht="21" customHeight="1" outlineLevel="2" collapsed="1">
      <c r="A364" s="258">
        <v>5111008</v>
      </c>
      <c r="B364" s="51" t="s">
        <v>337</v>
      </c>
      <c r="C364" s="246" t="s">
        <v>67</v>
      </c>
      <c r="D364" s="125"/>
      <c r="E364" s="861">
        <f t="shared" ref="E364:E376" si="75">SUM(F364:AG364)</f>
        <v>0</v>
      </c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</row>
    <row r="365" spans="1:33" ht="21" customHeight="1" outlineLevel="2">
      <c r="A365" s="258">
        <v>5111009</v>
      </c>
      <c r="B365" s="51" t="s">
        <v>338</v>
      </c>
      <c r="C365" s="246" t="s">
        <v>67</v>
      </c>
      <c r="D365" s="125"/>
      <c r="E365" s="861">
        <f t="shared" si="75"/>
        <v>0</v>
      </c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</row>
    <row r="366" spans="1:33" ht="21" customHeight="1" outlineLevel="2">
      <c r="A366" s="263">
        <v>6279018</v>
      </c>
      <c r="B366" s="51" t="s">
        <v>347</v>
      </c>
      <c r="C366" s="246" t="s">
        <v>67</v>
      </c>
      <c r="D366" s="125"/>
      <c r="E366" s="861">
        <f t="shared" si="75"/>
        <v>0</v>
      </c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</row>
    <row r="367" spans="1:33" ht="21" customHeight="1" outlineLevel="2">
      <c r="A367" s="270">
        <v>6281003</v>
      </c>
      <c r="B367" s="51" t="s">
        <v>348</v>
      </c>
      <c r="C367" s="246" t="s">
        <v>67</v>
      </c>
      <c r="D367" s="125"/>
      <c r="E367" s="861">
        <f t="shared" si="75"/>
        <v>0</v>
      </c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</row>
    <row r="368" spans="1:33" ht="21" customHeight="1" outlineLevel="2">
      <c r="A368" s="270">
        <v>6281004</v>
      </c>
      <c r="B368" s="51" t="s">
        <v>349</v>
      </c>
      <c r="C368" s="246" t="s">
        <v>67</v>
      </c>
      <c r="D368" s="125"/>
      <c r="E368" s="861">
        <f t="shared" si="75"/>
        <v>0</v>
      </c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</row>
    <row r="369" spans="1:33" ht="21" customHeight="1" outlineLevel="2">
      <c r="A369" s="270">
        <v>6281005</v>
      </c>
      <c r="B369" s="51" t="s">
        <v>350</v>
      </c>
      <c r="C369" s="246" t="s">
        <v>67</v>
      </c>
      <c r="D369" s="125"/>
      <c r="E369" s="861">
        <f t="shared" si="75"/>
        <v>0</v>
      </c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</row>
    <row r="370" spans="1:33" ht="21" customHeight="1" outlineLevel="2">
      <c r="A370" s="102">
        <v>6283001</v>
      </c>
      <c r="B370" s="51" t="s">
        <v>352</v>
      </c>
      <c r="C370" s="246" t="s">
        <v>67</v>
      </c>
      <c r="D370" s="125"/>
      <c r="E370" s="861">
        <f t="shared" si="75"/>
        <v>0</v>
      </c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</row>
    <row r="371" spans="1:33" ht="21" customHeight="1" outlineLevel="2">
      <c r="A371" s="263">
        <v>6283002</v>
      </c>
      <c r="B371" s="51" t="s">
        <v>353</v>
      </c>
      <c r="C371" s="246" t="s">
        <v>67</v>
      </c>
      <c r="D371" s="125"/>
      <c r="E371" s="861">
        <f t="shared" si="75"/>
        <v>0</v>
      </c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</row>
    <row r="372" spans="1:33" ht="21" customHeight="1" outlineLevel="2">
      <c r="A372" s="258">
        <v>6284001</v>
      </c>
      <c r="B372" s="51" t="s">
        <v>354</v>
      </c>
      <c r="C372" s="246" t="s">
        <v>67</v>
      </c>
      <c r="D372" s="125"/>
      <c r="E372" s="861">
        <f t="shared" si="75"/>
        <v>0</v>
      </c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</row>
    <row r="373" spans="1:33" ht="21" customHeight="1" outlineLevel="2">
      <c r="A373" s="270">
        <v>6291009</v>
      </c>
      <c r="B373" s="51" t="s">
        <v>355</v>
      </c>
      <c r="C373" s="246" t="s">
        <v>67</v>
      </c>
      <c r="D373" s="125"/>
      <c r="E373" s="861">
        <f t="shared" si="75"/>
        <v>0</v>
      </c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</row>
    <row r="374" spans="1:33" ht="21" customHeight="1" outlineLevel="2">
      <c r="A374" s="270">
        <v>6291010</v>
      </c>
      <c r="B374" s="51" t="s">
        <v>356</v>
      </c>
      <c r="C374" s="246" t="s">
        <v>67</v>
      </c>
      <c r="D374" s="125"/>
      <c r="E374" s="861">
        <f t="shared" si="75"/>
        <v>0</v>
      </c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</row>
    <row r="375" spans="1:33" ht="21" customHeight="1" outlineLevel="2">
      <c r="A375" s="270">
        <v>6291011</v>
      </c>
      <c r="B375" s="51" t="s">
        <v>357</v>
      </c>
      <c r="C375" s="246" t="s">
        <v>67</v>
      </c>
      <c r="D375" s="125"/>
      <c r="E375" s="861">
        <f t="shared" si="75"/>
        <v>0</v>
      </c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</row>
    <row r="376" spans="1:33" ht="21" customHeight="1" outlineLevel="2">
      <c r="A376" s="263">
        <v>6301002</v>
      </c>
      <c r="B376" s="51" t="s">
        <v>419</v>
      </c>
      <c r="C376" s="246" t="s">
        <v>67</v>
      </c>
      <c r="D376" s="125"/>
      <c r="E376" s="861">
        <f t="shared" si="75"/>
        <v>0</v>
      </c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</row>
    <row r="377" spans="1:33" ht="21">
      <c r="A377" s="97" t="s">
        <v>362</v>
      </c>
      <c r="B377" s="101"/>
      <c r="C377" s="99" t="s">
        <v>67</v>
      </c>
      <c r="D377" s="103">
        <f t="shared" ref="D377:AG377" si="76">D345-D346-D358+D361-D363</f>
        <v>0</v>
      </c>
      <c r="E377" s="901">
        <f t="shared" si="76"/>
        <v>1182143195</v>
      </c>
      <c r="F377" s="103">
        <f>F345-F346-F358+F361-F363</f>
        <v>-161089516</v>
      </c>
      <c r="G377" s="103">
        <f>G345-G346-G358+G361-G363</f>
        <v>542998678</v>
      </c>
      <c r="H377" s="103">
        <f t="shared" si="76"/>
        <v>1817775</v>
      </c>
      <c r="I377" s="103">
        <f t="shared" si="76"/>
        <v>40172670</v>
      </c>
      <c r="J377" s="103">
        <f t="shared" si="76"/>
        <v>91498380</v>
      </c>
      <c r="K377" s="103">
        <f t="shared" si="76"/>
        <v>14802880</v>
      </c>
      <c r="L377" s="103">
        <f t="shared" si="76"/>
        <v>12060470</v>
      </c>
      <c r="M377" s="103">
        <f t="shared" si="76"/>
        <v>24052730</v>
      </c>
      <c r="N377" s="103">
        <f t="shared" si="76"/>
        <v>11506785</v>
      </c>
      <c r="O377" s="103">
        <f t="shared" si="76"/>
        <v>49608460</v>
      </c>
      <c r="P377" s="103">
        <f t="shared" si="76"/>
        <v>-867310</v>
      </c>
      <c r="Q377" s="103">
        <f t="shared" si="76"/>
        <v>108627503</v>
      </c>
      <c r="R377" s="103">
        <f t="shared" si="76"/>
        <v>10269665</v>
      </c>
      <c r="S377" s="103">
        <f t="shared" si="76"/>
        <v>11258535</v>
      </c>
      <c r="T377" s="103">
        <f t="shared" si="76"/>
        <v>34545870</v>
      </c>
      <c r="U377" s="103">
        <f t="shared" si="76"/>
        <v>6906520</v>
      </c>
      <c r="V377" s="103">
        <f t="shared" si="76"/>
        <v>2112790</v>
      </c>
      <c r="W377" s="103">
        <f t="shared" si="76"/>
        <v>58466750</v>
      </c>
      <c r="X377" s="103">
        <f t="shared" si="76"/>
        <v>9222590</v>
      </c>
      <c r="Y377" s="103">
        <f t="shared" si="76"/>
        <v>73650265</v>
      </c>
      <c r="Z377" s="103">
        <f t="shared" si="76"/>
        <v>7709107</v>
      </c>
      <c r="AA377" s="103">
        <f t="shared" si="76"/>
        <v>137359730</v>
      </c>
      <c r="AB377" s="103">
        <f t="shared" si="76"/>
        <v>17064495</v>
      </c>
      <c r="AC377" s="103">
        <f t="shared" si="76"/>
        <v>3643463</v>
      </c>
      <c r="AD377" s="103">
        <f t="shared" si="76"/>
        <v>5660435</v>
      </c>
      <c r="AE377" s="103">
        <f t="shared" si="76"/>
        <v>58845335</v>
      </c>
      <c r="AF377" s="103">
        <f t="shared" si="76"/>
        <v>3537065</v>
      </c>
      <c r="AG377" s="103">
        <f t="shared" si="76"/>
        <v>6701075</v>
      </c>
    </row>
    <row r="378" spans="1:33" ht="21" customHeight="1" outlineLevel="1">
      <c r="A378" s="40" t="s">
        <v>363</v>
      </c>
      <c r="B378" s="41"/>
      <c r="C378" s="9" t="s">
        <v>67</v>
      </c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21" customHeight="1" outlineLevel="2">
      <c r="A379" s="104" t="s">
        <v>364</v>
      </c>
      <c r="B379" s="105"/>
      <c r="C379" s="106" t="s">
        <v>368</v>
      </c>
      <c r="D379" s="142">
        <f t="shared" ref="D379:AG382" si="77" xml:space="preserve"> D384+D389+D394+D399</f>
        <v>0</v>
      </c>
      <c r="E379" s="142">
        <f t="shared" si="77"/>
        <v>0</v>
      </c>
      <c r="F379" s="142">
        <f t="shared" si="77"/>
        <v>0</v>
      </c>
      <c r="G379" s="142">
        <f t="shared" si="77"/>
        <v>0</v>
      </c>
      <c r="H379" s="142">
        <f t="shared" si="77"/>
        <v>0</v>
      </c>
      <c r="I379" s="142">
        <f t="shared" si="77"/>
        <v>0</v>
      </c>
      <c r="J379" s="142">
        <f t="shared" si="77"/>
        <v>0</v>
      </c>
      <c r="K379" s="142">
        <f t="shared" si="77"/>
        <v>0</v>
      </c>
      <c r="L379" s="142">
        <f t="shared" si="77"/>
        <v>0</v>
      </c>
      <c r="M379" s="142">
        <f t="shared" si="77"/>
        <v>0</v>
      </c>
      <c r="N379" s="142">
        <f t="shared" si="77"/>
        <v>0</v>
      </c>
      <c r="O379" s="142">
        <f t="shared" si="77"/>
        <v>0</v>
      </c>
      <c r="P379" s="142">
        <f t="shared" si="77"/>
        <v>0</v>
      </c>
      <c r="Q379" s="142">
        <f t="shared" si="77"/>
        <v>0</v>
      </c>
      <c r="R379" s="142">
        <f t="shared" si="77"/>
        <v>0</v>
      </c>
      <c r="S379" s="142">
        <f t="shared" si="77"/>
        <v>0</v>
      </c>
      <c r="T379" s="142">
        <f t="shared" si="77"/>
        <v>0</v>
      </c>
      <c r="U379" s="142">
        <f t="shared" si="77"/>
        <v>0</v>
      </c>
      <c r="V379" s="142">
        <f t="shared" si="77"/>
        <v>0</v>
      </c>
      <c r="W379" s="142">
        <f t="shared" si="77"/>
        <v>0</v>
      </c>
      <c r="X379" s="142">
        <f t="shared" si="77"/>
        <v>0</v>
      </c>
      <c r="Y379" s="142">
        <f t="shared" si="77"/>
        <v>0</v>
      </c>
      <c r="Z379" s="142">
        <f t="shared" si="77"/>
        <v>0</v>
      </c>
      <c r="AA379" s="142">
        <f t="shared" si="77"/>
        <v>0</v>
      </c>
      <c r="AB379" s="142">
        <f t="shared" si="77"/>
        <v>0</v>
      </c>
      <c r="AC379" s="142">
        <f t="shared" si="77"/>
        <v>0</v>
      </c>
      <c r="AD379" s="142">
        <f t="shared" si="77"/>
        <v>0</v>
      </c>
      <c r="AE379" s="142">
        <f t="shared" si="77"/>
        <v>0</v>
      </c>
      <c r="AF379" s="142">
        <f t="shared" si="77"/>
        <v>0</v>
      </c>
      <c r="AG379" s="142">
        <f t="shared" si="77"/>
        <v>0</v>
      </c>
    </row>
    <row r="380" spans="1:33" ht="21" customHeight="1" outlineLevel="2">
      <c r="A380" s="274" t="s">
        <v>365</v>
      </c>
      <c r="B380" s="275"/>
      <c r="C380" s="276" t="s">
        <v>67</v>
      </c>
      <c r="D380" s="143">
        <f t="shared" si="77"/>
        <v>0</v>
      </c>
      <c r="E380" s="143">
        <f t="shared" si="77"/>
        <v>0</v>
      </c>
      <c r="F380" s="143">
        <f t="shared" si="77"/>
        <v>0</v>
      </c>
      <c r="G380" s="143">
        <f t="shared" si="77"/>
        <v>0</v>
      </c>
      <c r="H380" s="143">
        <f t="shared" si="77"/>
        <v>0</v>
      </c>
      <c r="I380" s="143">
        <f t="shared" si="77"/>
        <v>0</v>
      </c>
      <c r="J380" s="143">
        <f t="shared" si="77"/>
        <v>0</v>
      </c>
      <c r="K380" s="143">
        <f t="shared" si="77"/>
        <v>0</v>
      </c>
      <c r="L380" s="143">
        <f t="shared" si="77"/>
        <v>0</v>
      </c>
      <c r="M380" s="143">
        <f t="shared" si="77"/>
        <v>0</v>
      </c>
      <c r="N380" s="143">
        <f t="shared" si="77"/>
        <v>0</v>
      </c>
      <c r="O380" s="143">
        <f t="shared" si="77"/>
        <v>0</v>
      </c>
      <c r="P380" s="143">
        <f t="shared" si="77"/>
        <v>0</v>
      </c>
      <c r="Q380" s="143">
        <f t="shared" si="77"/>
        <v>0</v>
      </c>
      <c r="R380" s="143">
        <f t="shared" si="77"/>
        <v>0</v>
      </c>
      <c r="S380" s="143">
        <f t="shared" si="77"/>
        <v>0</v>
      </c>
      <c r="T380" s="143">
        <f t="shared" si="77"/>
        <v>0</v>
      </c>
      <c r="U380" s="143">
        <f t="shared" si="77"/>
        <v>0</v>
      </c>
      <c r="V380" s="143">
        <f t="shared" si="77"/>
        <v>0</v>
      </c>
      <c r="W380" s="143">
        <f t="shared" si="77"/>
        <v>0</v>
      </c>
      <c r="X380" s="143">
        <f t="shared" si="77"/>
        <v>0</v>
      </c>
      <c r="Y380" s="143">
        <f t="shared" si="77"/>
        <v>0</v>
      </c>
      <c r="Z380" s="143">
        <f t="shared" si="77"/>
        <v>0</v>
      </c>
      <c r="AA380" s="143">
        <f t="shared" si="77"/>
        <v>0</v>
      </c>
      <c r="AB380" s="143">
        <f t="shared" si="77"/>
        <v>0</v>
      </c>
      <c r="AC380" s="143">
        <f t="shared" si="77"/>
        <v>0</v>
      </c>
      <c r="AD380" s="143">
        <f t="shared" si="77"/>
        <v>0</v>
      </c>
      <c r="AE380" s="143">
        <f t="shared" si="77"/>
        <v>0</v>
      </c>
      <c r="AF380" s="143">
        <f t="shared" si="77"/>
        <v>0</v>
      </c>
      <c r="AG380" s="143">
        <f t="shared" si="77"/>
        <v>0</v>
      </c>
    </row>
    <row r="381" spans="1:33" ht="21" customHeight="1" outlineLevel="2">
      <c r="A381" s="277" t="s">
        <v>366</v>
      </c>
      <c r="B381" s="278"/>
      <c r="C381" s="279" t="s">
        <v>368</v>
      </c>
      <c r="D381" s="144">
        <f t="shared" si="77"/>
        <v>0</v>
      </c>
      <c r="E381" s="144">
        <f t="shared" si="77"/>
        <v>0</v>
      </c>
      <c r="F381" s="144">
        <f t="shared" si="77"/>
        <v>0</v>
      </c>
      <c r="G381" s="144">
        <f t="shared" si="77"/>
        <v>0</v>
      </c>
      <c r="H381" s="144">
        <f t="shared" si="77"/>
        <v>0</v>
      </c>
      <c r="I381" s="144">
        <f t="shared" si="77"/>
        <v>0</v>
      </c>
      <c r="J381" s="144">
        <f t="shared" si="77"/>
        <v>0</v>
      </c>
      <c r="K381" s="144">
        <f t="shared" si="77"/>
        <v>0</v>
      </c>
      <c r="L381" s="144">
        <f t="shared" si="77"/>
        <v>0</v>
      </c>
      <c r="M381" s="144">
        <f t="shared" si="77"/>
        <v>0</v>
      </c>
      <c r="N381" s="144">
        <f t="shared" si="77"/>
        <v>0</v>
      </c>
      <c r="O381" s="144">
        <f t="shared" si="77"/>
        <v>0</v>
      </c>
      <c r="P381" s="144">
        <f t="shared" si="77"/>
        <v>0</v>
      </c>
      <c r="Q381" s="144">
        <f t="shared" si="77"/>
        <v>0</v>
      </c>
      <c r="R381" s="144">
        <f t="shared" si="77"/>
        <v>0</v>
      </c>
      <c r="S381" s="144">
        <f t="shared" si="77"/>
        <v>0</v>
      </c>
      <c r="T381" s="144">
        <f t="shared" si="77"/>
        <v>0</v>
      </c>
      <c r="U381" s="144">
        <f t="shared" si="77"/>
        <v>0</v>
      </c>
      <c r="V381" s="144">
        <f t="shared" si="77"/>
        <v>0</v>
      </c>
      <c r="W381" s="144">
        <f t="shared" si="77"/>
        <v>0</v>
      </c>
      <c r="X381" s="144">
        <f t="shared" si="77"/>
        <v>0</v>
      </c>
      <c r="Y381" s="144">
        <f t="shared" si="77"/>
        <v>0</v>
      </c>
      <c r="Z381" s="144">
        <f t="shared" si="77"/>
        <v>0</v>
      </c>
      <c r="AA381" s="144">
        <f t="shared" si="77"/>
        <v>0</v>
      </c>
      <c r="AB381" s="144">
        <f t="shared" si="77"/>
        <v>0</v>
      </c>
      <c r="AC381" s="144">
        <f t="shared" si="77"/>
        <v>0</v>
      </c>
      <c r="AD381" s="144">
        <f t="shared" si="77"/>
        <v>0</v>
      </c>
      <c r="AE381" s="144">
        <f t="shared" si="77"/>
        <v>0</v>
      </c>
      <c r="AF381" s="144">
        <f t="shared" si="77"/>
        <v>0</v>
      </c>
      <c r="AG381" s="144">
        <f t="shared" si="77"/>
        <v>0</v>
      </c>
    </row>
    <row r="382" spans="1:33" ht="21" customHeight="1" outlineLevel="2">
      <c r="A382" s="280" t="s">
        <v>365</v>
      </c>
      <c r="B382" s="281"/>
      <c r="C382" s="282" t="s">
        <v>67</v>
      </c>
      <c r="D382" s="283">
        <f t="shared" si="77"/>
        <v>0</v>
      </c>
      <c r="E382" s="283">
        <f t="shared" si="77"/>
        <v>0</v>
      </c>
      <c r="F382" s="283">
        <f t="shared" si="77"/>
        <v>0</v>
      </c>
      <c r="G382" s="283">
        <f t="shared" si="77"/>
        <v>0</v>
      </c>
      <c r="H382" s="283">
        <f t="shared" si="77"/>
        <v>0</v>
      </c>
      <c r="I382" s="283">
        <f t="shared" si="77"/>
        <v>0</v>
      </c>
      <c r="J382" s="283">
        <f t="shared" si="77"/>
        <v>0</v>
      </c>
      <c r="K382" s="283">
        <f t="shared" si="77"/>
        <v>0</v>
      </c>
      <c r="L382" s="283">
        <f t="shared" si="77"/>
        <v>0</v>
      </c>
      <c r="M382" s="283">
        <f t="shared" si="77"/>
        <v>0</v>
      </c>
      <c r="N382" s="283">
        <f t="shared" si="77"/>
        <v>0</v>
      </c>
      <c r="O382" s="283">
        <f t="shared" si="77"/>
        <v>0</v>
      </c>
      <c r="P382" s="283">
        <f t="shared" si="77"/>
        <v>0</v>
      </c>
      <c r="Q382" s="283">
        <f t="shared" si="77"/>
        <v>0</v>
      </c>
      <c r="R382" s="283">
        <f t="shared" si="77"/>
        <v>0</v>
      </c>
      <c r="S382" s="283">
        <f t="shared" si="77"/>
        <v>0</v>
      </c>
      <c r="T382" s="283">
        <f t="shared" si="77"/>
        <v>0</v>
      </c>
      <c r="U382" s="283">
        <f t="shared" si="77"/>
        <v>0</v>
      </c>
      <c r="V382" s="283">
        <f t="shared" si="77"/>
        <v>0</v>
      </c>
      <c r="W382" s="283">
        <f t="shared" si="77"/>
        <v>0</v>
      </c>
      <c r="X382" s="283">
        <f t="shared" si="77"/>
        <v>0</v>
      </c>
      <c r="Y382" s="283">
        <f t="shared" si="77"/>
        <v>0</v>
      </c>
      <c r="Z382" s="283">
        <f t="shared" si="77"/>
        <v>0</v>
      </c>
      <c r="AA382" s="283">
        <f t="shared" si="77"/>
        <v>0</v>
      </c>
      <c r="AB382" s="283">
        <f t="shared" si="77"/>
        <v>0</v>
      </c>
      <c r="AC382" s="283">
        <f t="shared" si="77"/>
        <v>0</v>
      </c>
      <c r="AD382" s="283">
        <f t="shared" si="77"/>
        <v>0</v>
      </c>
      <c r="AE382" s="283">
        <f t="shared" si="77"/>
        <v>0</v>
      </c>
      <c r="AF382" s="283">
        <f t="shared" si="77"/>
        <v>0</v>
      </c>
      <c r="AG382" s="283">
        <f t="shared" si="77"/>
        <v>0</v>
      </c>
    </row>
    <row r="383" spans="1:33" ht="21" customHeight="1" outlineLevel="2">
      <c r="A383" s="67" t="s">
        <v>367</v>
      </c>
      <c r="B383" s="107"/>
      <c r="C383" s="52"/>
      <c r="D383" s="108"/>
      <c r="E383" s="15">
        <f t="shared" ref="E383:E402" si="78">SUM(F383:AG383)</f>
        <v>0</v>
      </c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</row>
    <row r="384" spans="1:33" ht="21" customHeight="1" outlineLevel="2">
      <c r="A384" s="258" t="s">
        <v>364</v>
      </c>
      <c r="B384" s="284"/>
      <c r="C384" s="262" t="s">
        <v>368</v>
      </c>
      <c r="D384" s="15"/>
      <c r="E384" s="15">
        <f t="shared" si="78"/>
        <v>0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 ht="21" customHeight="1" outlineLevel="2">
      <c r="A385" s="258" t="s">
        <v>365</v>
      </c>
      <c r="B385" s="284"/>
      <c r="C385" s="262" t="s">
        <v>67</v>
      </c>
      <c r="D385" s="15"/>
      <c r="E385" s="15">
        <f t="shared" si="78"/>
        <v>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ht="21" customHeight="1" outlineLevel="2">
      <c r="A386" s="258" t="s">
        <v>366</v>
      </c>
      <c r="B386" s="284"/>
      <c r="C386" s="262" t="s">
        <v>368</v>
      </c>
      <c r="D386" s="15"/>
      <c r="E386" s="15">
        <f t="shared" si="78"/>
        <v>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ht="21" customHeight="1" outlineLevel="2">
      <c r="A387" s="258" t="s">
        <v>365</v>
      </c>
      <c r="B387" s="284"/>
      <c r="C387" s="262" t="s">
        <v>67</v>
      </c>
      <c r="D387" s="15"/>
      <c r="E387" s="15">
        <f t="shared" si="78"/>
        <v>0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ht="21" customHeight="1" outlineLevel="2">
      <c r="A388" s="258" t="s">
        <v>369</v>
      </c>
      <c r="B388" s="284"/>
      <c r="C388" s="262"/>
      <c r="D388" s="15"/>
      <c r="E388" s="15">
        <f t="shared" si="78"/>
        <v>0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ht="21" customHeight="1" outlineLevel="2">
      <c r="A389" s="258" t="s">
        <v>364</v>
      </c>
      <c r="B389" s="284"/>
      <c r="C389" s="262" t="s">
        <v>368</v>
      </c>
      <c r="D389" s="15"/>
      <c r="E389" s="15">
        <f t="shared" si="78"/>
        <v>0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21" customHeight="1" outlineLevel="2">
      <c r="A390" s="258" t="s">
        <v>365</v>
      </c>
      <c r="B390" s="284"/>
      <c r="C390" s="262" t="s">
        <v>67</v>
      </c>
      <c r="D390" s="15"/>
      <c r="E390" s="15">
        <f t="shared" si="78"/>
        <v>0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21" customHeight="1" outlineLevel="2">
      <c r="A391" s="258" t="s">
        <v>366</v>
      </c>
      <c r="B391" s="284"/>
      <c r="C391" s="262" t="s">
        <v>368</v>
      </c>
      <c r="D391" s="15"/>
      <c r="E391" s="15">
        <f t="shared" si="78"/>
        <v>0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ht="21" customHeight="1" outlineLevel="2">
      <c r="A392" s="258" t="s">
        <v>365</v>
      </c>
      <c r="B392" s="284"/>
      <c r="C392" s="262" t="s">
        <v>67</v>
      </c>
      <c r="D392" s="15"/>
      <c r="E392" s="15">
        <f t="shared" si="78"/>
        <v>0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ht="21" customHeight="1" outlineLevel="2">
      <c r="A393" s="258" t="s">
        <v>370</v>
      </c>
      <c r="B393" s="284"/>
      <c r="C393" s="262"/>
      <c r="D393" s="15"/>
      <c r="E393" s="15">
        <f t="shared" si="78"/>
        <v>0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21" customHeight="1" outlineLevel="2">
      <c r="A394" s="258" t="s">
        <v>364</v>
      </c>
      <c r="B394" s="284"/>
      <c r="C394" s="262" t="s">
        <v>368</v>
      </c>
      <c r="D394" s="15"/>
      <c r="E394" s="15">
        <f t="shared" si="78"/>
        <v>0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21" customHeight="1" outlineLevel="2">
      <c r="A395" s="258" t="s">
        <v>365</v>
      </c>
      <c r="B395" s="284"/>
      <c r="C395" s="262" t="s">
        <v>67</v>
      </c>
      <c r="D395" s="15"/>
      <c r="E395" s="15">
        <f t="shared" si="78"/>
        <v>0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21" customHeight="1" outlineLevel="2">
      <c r="A396" s="258" t="s">
        <v>366</v>
      </c>
      <c r="B396" s="284"/>
      <c r="C396" s="262" t="s">
        <v>368</v>
      </c>
      <c r="D396" s="15"/>
      <c r="E396" s="15">
        <f t="shared" si="78"/>
        <v>0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21" customHeight="1" outlineLevel="2">
      <c r="A397" s="258" t="s">
        <v>365</v>
      </c>
      <c r="B397" s="284"/>
      <c r="C397" s="246" t="s">
        <v>67</v>
      </c>
      <c r="D397" s="15"/>
      <c r="E397" s="15">
        <f t="shared" si="78"/>
        <v>0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21" customHeight="1" outlineLevel="2">
      <c r="A398" s="258" t="s">
        <v>371</v>
      </c>
      <c r="B398" s="284"/>
      <c r="C398" s="246"/>
      <c r="D398" s="15"/>
      <c r="E398" s="15">
        <f t="shared" si="78"/>
        <v>0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21" customHeight="1" outlineLevel="2">
      <c r="A399" s="258" t="s">
        <v>364</v>
      </c>
      <c r="B399" s="284"/>
      <c r="C399" s="246" t="s">
        <v>368</v>
      </c>
      <c r="D399" s="15"/>
      <c r="E399" s="15">
        <f t="shared" si="78"/>
        <v>0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21" customHeight="1" outlineLevel="2">
      <c r="A400" s="258" t="s">
        <v>365</v>
      </c>
      <c r="B400" s="284"/>
      <c r="C400" s="246" t="s">
        <v>67</v>
      </c>
      <c r="D400" s="15"/>
      <c r="E400" s="15">
        <f t="shared" si="78"/>
        <v>0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21" customHeight="1" outlineLevel="2">
      <c r="A401" s="258" t="s">
        <v>366</v>
      </c>
      <c r="B401" s="284"/>
      <c r="C401" s="246" t="s">
        <v>368</v>
      </c>
      <c r="D401" s="285"/>
      <c r="E401" s="15">
        <f t="shared" si="78"/>
        <v>0</v>
      </c>
      <c r="F401" s="285"/>
      <c r="G401" s="285"/>
      <c r="H401" s="285"/>
      <c r="I401" s="285"/>
      <c r="J401" s="285"/>
      <c r="K401" s="285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</row>
    <row r="402" spans="1:33" ht="21" customHeight="1" outlineLevel="2">
      <c r="A402" s="259" t="s">
        <v>365</v>
      </c>
      <c r="B402" s="286"/>
      <c r="C402" s="260" t="s">
        <v>67</v>
      </c>
      <c r="D402" s="109"/>
      <c r="E402" s="15">
        <f t="shared" si="78"/>
        <v>0</v>
      </c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</row>
    <row r="403" spans="1:33" ht="21" customHeight="1" outlineLevel="1">
      <c r="A403" s="110" t="s">
        <v>372</v>
      </c>
      <c r="B403" s="111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</row>
    <row r="404" spans="1:33" ht="21" customHeight="1" outlineLevel="2">
      <c r="A404" s="114" t="s">
        <v>373</v>
      </c>
      <c r="B404" s="115"/>
      <c r="C404" s="116" t="s">
        <v>374</v>
      </c>
      <c r="D404" s="117">
        <f>IF(D$26=0,"-",((D$112+D$115)/D$26)*1000)</f>
        <v>0</v>
      </c>
      <c r="E404" s="117">
        <f>IF(E$26=0,"-",((E$112+E$115)/E$26)*1000)</f>
        <v>0</v>
      </c>
      <c r="F404" s="117" t="str">
        <f t="shared" ref="F404:AG404" si="79">IF(F$26=0,"-",((F$112+F$115)/F$26)*1000)</f>
        <v>-</v>
      </c>
      <c r="G404" s="117">
        <f t="shared" si="79"/>
        <v>0</v>
      </c>
      <c r="H404" s="117">
        <f t="shared" si="79"/>
        <v>0</v>
      </c>
      <c r="I404" s="117">
        <f t="shared" si="79"/>
        <v>0</v>
      </c>
      <c r="J404" s="117">
        <f t="shared" si="79"/>
        <v>0</v>
      </c>
      <c r="K404" s="117">
        <f t="shared" si="79"/>
        <v>0</v>
      </c>
      <c r="L404" s="117">
        <f t="shared" si="79"/>
        <v>0</v>
      </c>
      <c r="M404" s="117">
        <f t="shared" si="79"/>
        <v>0</v>
      </c>
      <c r="N404" s="117">
        <f t="shared" si="79"/>
        <v>0</v>
      </c>
      <c r="O404" s="117">
        <f t="shared" si="79"/>
        <v>0</v>
      </c>
      <c r="P404" s="117">
        <f t="shared" si="79"/>
        <v>0</v>
      </c>
      <c r="Q404" s="117">
        <f t="shared" si="79"/>
        <v>0</v>
      </c>
      <c r="R404" s="117">
        <f t="shared" si="79"/>
        <v>0</v>
      </c>
      <c r="S404" s="117">
        <f t="shared" si="79"/>
        <v>0</v>
      </c>
      <c r="T404" s="117">
        <f t="shared" si="79"/>
        <v>0</v>
      </c>
      <c r="U404" s="117">
        <f t="shared" si="79"/>
        <v>0</v>
      </c>
      <c r="V404" s="117">
        <f t="shared" si="79"/>
        <v>0</v>
      </c>
      <c r="W404" s="117">
        <f t="shared" si="79"/>
        <v>0</v>
      </c>
      <c r="X404" s="117">
        <f t="shared" si="79"/>
        <v>0</v>
      </c>
      <c r="Y404" s="117">
        <f t="shared" si="79"/>
        <v>0</v>
      </c>
      <c r="Z404" s="117">
        <f t="shared" si="79"/>
        <v>0</v>
      </c>
      <c r="AA404" s="117">
        <f t="shared" si="79"/>
        <v>0</v>
      </c>
      <c r="AB404" s="117">
        <f t="shared" si="79"/>
        <v>0</v>
      </c>
      <c r="AC404" s="117">
        <f t="shared" si="79"/>
        <v>0</v>
      </c>
      <c r="AD404" s="117">
        <f t="shared" si="79"/>
        <v>0</v>
      </c>
      <c r="AE404" s="117">
        <f t="shared" si="79"/>
        <v>0</v>
      </c>
      <c r="AF404" s="117">
        <f t="shared" si="79"/>
        <v>0</v>
      </c>
      <c r="AG404" s="117">
        <f t="shared" si="79"/>
        <v>0</v>
      </c>
    </row>
    <row r="405" spans="1:33" ht="21" customHeight="1" outlineLevel="2">
      <c r="A405" s="287" t="s">
        <v>375</v>
      </c>
      <c r="B405" s="288"/>
      <c r="C405" s="289" t="s">
        <v>45</v>
      </c>
      <c r="D405" s="290">
        <f>IF(D$30=0,"-",(D$111+D$113+D$116)/D$30)</f>
        <v>0</v>
      </c>
      <c r="E405" s="290">
        <f>IF(E$30=0,"-",(E$111+E$113+E$116)/E$30)</f>
        <v>4.0813248100507753</v>
      </c>
      <c r="F405" s="290" t="str">
        <f t="shared" ref="F405:AG405" si="80">IF(F$30=0,"-",(F$111+F$113+F$116)/F$30)</f>
        <v>-</v>
      </c>
      <c r="G405" s="290">
        <f t="shared" si="80"/>
        <v>1.5386196798983256</v>
      </c>
      <c r="H405" s="290">
        <f t="shared" si="80"/>
        <v>11.790628594726037</v>
      </c>
      <c r="I405" s="290">
        <f t="shared" si="80"/>
        <v>3.7116997048110711</v>
      </c>
      <c r="J405" s="290">
        <f t="shared" si="80"/>
        <v>3.0575169294008697</v>
      </c>
      <c r="K405" s="290">
        <f t="shared" si="80"/>
        <v>5.4755126387388122</v>
      </c>
      <c r="L405" s="290">
        <f t="shared" si="80"/>
        <v>5.4324792953088874</v>
      </c>
      <c r="M405" s="290">
        <f t="shared" si="80"/>
        <v>3.6928656163499762</v>
      </c>
      <c r="N405" s="290">
        <f t="shared" si="80"/>
        <v>5.4851064787380075</v>
      </c>
      <c r="O405" s="290">
        <f t="shared" si="80"/>
        <v>3.5894187967047353</v>
      </c>
      <c r="P405" s="290">
        <f t="shared" si="80"/>
        <v>17.878833421341241</v>
      </c>
      <c r="Q405" s="290">
        <f t="shared" si="80"/>
        <v>2.6699268399615459</v>
      </c>
      <c r="R405" s="290">
        <f t="shared" si="80"/>
        <v>7.3943047863681359</v>
      </c>
      <c r="S405" s="290">
        <f t="shared" si="80"/>
        <v>6.1490986090605331</v>
      </c>
      <c r="T405" s="290">
        <f t="shared" si="80"/>
        <v>4.4568853970818472</v>
      </c>
      <c r="U405" s="290">
        <f t="shared" si="80"/>
        <v>7.0955280957555233</v>
      </c>
      <c r="V405" s="290">
        <f t="shared" si="80"/>
        <v>10.417702865804024</v>
      </c>
      <c r="W405" s="290">
        <f t="shared" si="80"/>
        <v>3.345265119040612</v>
      </c>
      <c r="X405" s="290">
        <f t="shared" si="80"/>
        <v>6.1310556066545816</v>
      </c>
      <c r="Y405" s="290">
        <f t="shared" si="80"/>
        <v>2.8584608792767985</v>
      </c>
      <c r="Z405" s="290">
        <f t="shared" si="80"/>
        <v>6.4217327182617945</v>
      </c>
      <c r="AA405" s="290">
        <f t="shared" si="80"/>
        <v>2.1621260443165351</v>
      </c>
      <c r="AB405" s="290">
        <f t="shared" si="80"/>
        <v>4.6362893809239267</v>
      </c>
      <c r="AC405" s="290">
        <f t="shared" si="80"/>
        <v>9.3558312998632811</v>
      </c>
      <c r="AD405" s="290">
        <f t="shared" si="80"/>
        <v>8.1739393041516148</v>
      </c>
      <c r="AE405" s="290">
        <f t="shared" si="80"/>
        <v>3.404905376250003</v>
      </c>
      <c r="AF405" s="290">
        <f t="shared" si="80"/>
        <v>9.6960623403313964</v>
      </c>
      <c r="AG405" s="290">
        <f t="shared" si="80"/>
        <v>8.2185200991748975</v>
      </c>
    </row>
    <row r="406" spans="1:33" ht="21" customHeight="1" outlineLevel="2">
      <c r="A406" s="287" t="s">
        <v>376</v>
      </c>
      <c r="B406" s="288"/>
      <c r="C406" s="289" t="s">
        <v>45</v>
      </c>
      <c r="D406" s="291">
        <f>IF(D$30=0,"-",D$65/D$30)</f>
        <v>0</v>
      </c>
      <c r="E406" s="291">
        <f>IF(E$30=0,"-",E$65/E$30)</f>
        <v>17.756526557379384</v>
      </c>
      <c r="F406" s="291" t="str">
        <f t="shared" ref="F406:AG406" si="81">IF(F$30=0,"-",F$65/F$30)</f>
        <v>-</v>
      </c>
      <c r="G406" s="291">
        <f t="shared" si="81"/>
        <v>18.717650991371261</v>
      </c>
      <c r="H406" s="291">
        <f t="shared" si="81"/>
        <v>16.418990346112963</v>
      </c>
      <c r="I406" s="291">
        <f t="shared" si="81"/>
        <v>15.465097856601876</v>
      </c>
      <c r="J406" s="291">
        <f t="shared" si="81"/>
        <v>17.323765539417018</v>
      </c>
      <c r="K406" s="291">
        <f t="shared" si="81"/>
        <v>18.813988494906404</v>
      </c>
      <c r="L406" s="291">
        <f t="shared" si="81"/>
        <v>18.659923619443386</v>
      </c>
      <c r="M406" s="291">
        <f t="shared" si="81"/>
        <v>17.987273408395595</v>
      </c>
      <c r="N406" s="291">
        <f t="shared" si="81"/>
        <v>16.674690390284518</v>
      </c>
      <c r="O406" s="291">
        <f t="shared" si="81"/>
        <v>17.704828589844301</v>
      </c>
      <c r="P406" s="291">
        <f t="shared" si="81"/>
        <v>17.165319468703036</v>
      </c>
      <c r="Q406" s="291">
        <f t="shared" si="81"/>
        <v>17.180544937402882</v>
      </c>
      <c r="R406" s="291">
        <f t="shared" si="81"/>
        <v>15.76717685266232</v>
      </c>
      <c r="S406" s="291">
        <f t="shared" si="81"/>
        <v>15.746898230890771</v>
      </c>
      <c r="T406" s="291">
        <f t="shared" si="81"/>
        <v>17.671075112772819</v>
      </c>
      <c r="U406" s="291">
        <f t="shared" si="81"/>
        <v>16.401182624516714</v>
      </c>
      <c r="V406" s="291">
        <f t="shared" si="81"/>
        <v>16.704311336907402</v>
      </c>
      <c r="W406" s="291">
        <f t="shared" si="81"/>
        <v>17.847352136537779</v>
      </c>
      <c r="X406" s="291">
        <f t="shared" si="81"/>
        <v>18.004116696284257</v>
      </c>
      <c r="Y406" s="291">
        <f t="shared" si="81"/>
        <v>17.26251518961557</v>
      </c>
      <c r="Z406" s="291">
        <f t="shared" si="81"/>
        <v>16.380584089311132</v>
      </c>
      <c r="AA406" s="291">
        <f t="shared" si="81"/>
        <v>18.261312027584665</v>
      </c>
      <c r="AB406" s="291">
        <f t="shared" si="81"/>
        <v>15.477762489241682</v>
      </c>
      <c r="AC406" s="291">
        <f t="shared" si="81"/>
        <v>17.429018915598014</v>
      </c>
      <c r="AD406" s="291">
        <f t="shared" si="81"/>
        <v>16.890198178896625</v>
      </c>
      <c r="AE406" s="291">
        <f t="shared" si="81"/>
        <v>17.248833177142934</v>
      </c>
      <c r="AF406" s="291">
        <f t="shared" si="81"/>
        <v>16.883668488732212</v>
      </c>
      <c r="AG406" s="291">
        <f t="shared" si="81"/>
        <v>16.961071820509694</v>
      </c>
    </row>
    <row r="407" spans="1:33" ht="21" customHeight="1" outlineLevel="2">
      <c r="A407" s="287" t="s">
        <v>377</v>
      </c>
      <c r="B407" s="288"/>
      <c r="C407" s="289" t="s">
        <v>378</v>
      </c>
      <c r="D407" s="292">
        <f>IF(D$10=0,"-",D$92/D$10)</f>
        <v>0</v>
      </c>
      <c r="E407" s="292">
        <f t="shared" ref="E407:AG407" si="82">IF(E$10=0,"-",E$92/E$10)</f>
        <v>6471.0650865709458</v>
      </c>
      <c r="F407" s="292" t="str">
        <f t="shared" si="82"/>
        <v>-</v>
      </c>
      <c r="G407" s="292">
        <f t="shared" si="82"/>
        <v>7613.6795955882353</v>
      </c>
      <c r="H407" s="292">
        <f t="shared" si="82"/>
        <v>2361.8333333333335</v>
      </c>
      <c r="I407" s="292">
        <f t="shared" si="82"/>
        <v>9180.25</v>
      </c>
      <c r="J407" s="292">
        <f t="shared" si="82"/>
        <v>13685.637254901962</v>
      </c>
      <c r="K407" s="292">
        <f t="shared" si="82"/>
        <v>3666.5416666666665</v>
      </c>
      <c r="L407" s="292">
        <f t="shared" si="82"/>
        <v>4035.8260869565215</v>
      </c>
      <c r="M407" s="292">
        <f t="shared" si="82"/>
        <v>3698.7</v>
      </c>
      <c r="N407" s="292">
        <f t="shared" si="82"/>
        <v>2746</v>
      </c>
      <c r="O407" s="292">
        <f t="shared" si="82"/>
        <v>4632.2380952380954</v>
      </c>
      <c r="P407" s="292">
        <f t="shared" si="82"/>
        <v>2002.983870967742</v>
      </c>
      <c r="Q407" s="292">
        <f t="shared" si="82"/>
        <v>6617.5763888888887</v>
      </c>
      <c r="R407" s="292">
        <f t="shared" si="82"/>
        <v>4615.2857142857147</v>
      </c>
      <c r="S407" s="292">
        <f t="shared" si="82"/>
        <v>2759.5526315789475</v>
      </c>
      <c r="T407" s="292">
        <f t="shared" si="82"/>
        <v>4929.9069767441861</v>
      </c>
      <c r="U407" s="292">
        <f t="shared" si="82"/>
        <v>5517.5384615384619</v>
      </c>
      <c r="V407" s="292">
        <f t="shared" si="82"/>
        <v>2920.818181818182</v>
      </c>
      <c r="W407" s="292">
        <f t="shared" si="82"/>
        <v>4572.3500000000004</v>
      </c>
      <c r="X407" s="292">
        <f t="shared" si="82"/>
        <v>3723.0416666666665</v>
      </c>
      <c r="Y407" s="292">
        <f t="shared" si="82"/>
        <v>6439.7868852459014</v>
      </c>
      <c r="Z407" s="292">
        <f t="shared" si="82"/>
        <v>2012</v>
      </c>
      <c r="AA407" s="292">
        <f t="shared" si="82"/>
        <v>5685.9715639810429</v>
      </c>
      <c r="AB407" s="292">
        <f t="shared" si="82"/>
        <v>2169.3428571428572</v>
      </c>
      <c r="AC407" s="292">
        <f t="shared" si="82"/>
        <v>3120.909090909091</v>
      </c>
      <c r="AD407" s="292">
        <f t="shared" si="82"/>
        <v>2390.4499999999998</v>
      </c>
      <c r="AE407" s="292">
        <f t="shared" si="82"/>
        <v>7422.6142857142859</v>
      </c>
      <c r="AF407" s="292">
        <f t="shared" si="82"/>
        <v>3280.6875</v>
      </c>
      <c r="AG407" s="292">
        <f t="shared" si="82"/>
        <v>2797</v>
      </c>
    </row>
    <row r="408" spans="1:33" ht="21" customHeight="1" outlineLevel="2">
      <c r="A408" s="287" t="s">
        <v>379</v>
      </c>
      <c r="B408" s="288"/>
      <c r="C408" s="289" t="s">
        <v>378</v>
      </c>
      <c r="D408" s="292">
        <f>IF(D$10=0,"-",D$204/D$10)</f>
        <v>0</v>
      </c>
      <c r="E408" s="292">
        <f>IF(E$10=0,"-",E$204/E$10)</f>
        <v>130.859375</v>
      </c>
      <c r="F408" s="292" t="str">
        <f t="shared" ref="F408:AG408" si="83">IF(F$10=0,"-",F$204/F$10)</f>
        <v>-</v>
      </c>
      <c r="G408" s="292">
        <f t="shared" si="83"/>
        <v>153.96139705882354</v>
      </c>
      <c r="H408" s="292">
        <f t="shared" si="83"/>
        <v>47.75</v>
      </c>
      <c r="I408" s="292">
        <f t="shared" si="83"/>
        <v>185.65</v>
      </c>
      <c r="J408" s="292">
        <f t="shared" si="83"/>
        <v>276.75490196078431</v>
      </c>
      <c r="K408" s="292">
        <f t="shared" si="83"/>
        <v>74.166666666666671</v>
      </c>
      <c r="L408" s="292">
        <f t="shared" si="83"/>
        <v>81.608695652173907</v>
      </c>
      <c r="M408" s="292">
        <f t="shared" si="83"/>
        <v>74.8</v>
      </c>
      <c r="N408" s="292">
        <f t="shared" si="83"/>
        <v>55.53846153846154</v>
      </c>
      <c r="O408" s="292">
        <f t="shared" si="83"/>
        <v>93.682539682539684</v>
      </c>
      <c r="P408" s="292">
        <f t="shared" si="83"/>
        <v>40.483870967741936</v>
      </c>
      <c r="Q408" s="292">
        <f t="shared" si="83"/>
        <v>133.81944444444446</v>
      </c>
      <c r="R408" s="292">
        <f t="shared" si="83"/>
        <v>93.333333333333329</v>
      </c>
      <c r="S408" s="292">
        <f t="shared" si="83"/>
        <v>55.789473684210527</v>
      </c>
      <c r="T408" s="292">
        <f t="shared" si="83"/>
        <v>99.697674418604649</v>
      </c>
      <c r="U408" s="292">
        <f t="shared" si="83"/>
        <v>111.61538461538461</v>
      </c>
      <c r="V408" s="292">
        <f t="shared" si="83"/>
        <v>59.090909090909093</v>
      </c>
      <c r="W408" s="292">
        <f t="shared" si="83"/>
        <v>92.466666666666669</v>
      </c>
      <c r="X408" s="292">
        <f t="shared" si="83"/>
        <v>75.291666666666671</v>
      </c>
      <c r="Y408" s="292">
        <f t="shared" si="83"/>
        <v>130.2295081967213</v>
      </c>
      <c r="Z408" s="292">
        <f t="shared" si="83"/>
        <v>40.703703703703702</v>
      </c>
      <c r="AA408" s="292">
        <f t="shared" si="83"/>
        <v>114.98104265402844</v>
      </c>
      <c r="AB408" s="292">
        <f t="shared" si="83"/>
        <v>43.871428571428574</v>
      </c>
      <c r="AC408" s="292">
        <f t="shared" si="83"/>
        <v>63.090909090909093</v>
      </c>
      <c r="AD408" s="292">
        <f t="shared" si="83"/>
        <v>48.35</v>
      </c>
      <c r="AE408" s="292">
        <f t="shared" si="83"/>
        <v>150.1</v>
      </c>
      <c r="AF408" s="292">
        <f t="shared" si="83"/>
        <v>66.3125</v>
      </c>
      <c r="AG408" s="292">
        <f t="shared" si="83"/>
        <v>56.588235294117645</v>
      </c>
    </row>
    <row r="409" spans="1:33" ht="21" customHeight="1" outlineLevel="2">
      <c r="A409" s="287" t="s">
        <v>380</v>
      </c>
      <c r="B409" s="288"/>
      <c r="C409" s="289" t="s">
        <v>381</v>
      </c>
      <c r="D409" s="291" t="str">
        <f>IF(D$90=0,"-",D$90/((D$8+D$26)/2)/12)</f>
        <v>-</v>
      </c>
      <c r="E409" s="291">
        <f t="shared" ref="E409:AG409" si="84">IF(E$90=0,"-",E$90/((E$8+E$26)/2)/12)</f>
        <v>30.431069854504628</v>
      </c>
      <c r="F409" s="291" t="str">
        <f t="shared" si="84"/>
        <v>-</v>
      </c>
      <c r="G409" s="291">
        <f t="shared" si="84"/>
        <v>30.879737727474645</v>
      </c>
      <c r="H409" s="291">
        <f t="shared" si="84"/>
        <v>29.616863259065095</v>
      </c>
      <c r="I409" s="291">
        <f t="shared" si="84"/>
        <v>29.429061932651184</v>
      </c>
      <c r="J409" s="291">
        <f t="shared" si="84"/>
        <v>30.441313004188245</v>
      </c>
      <c r="K409" s="291">
        <f t="shared" si="84"/>
        <v>29.783773595066915</v>
      </c>
      <c r="L409" s="291">
        <f t="shared" si="84"/>
        <v>30.234134804887663</v>
      </c>
      <c r="M409" s="291">
        <f t="shared" si="84"/>
        <v>30.448323066392884</v>
      </c>
      <c r="N409" s="291">
        <f t="shared" si="84"/>
        <v>29.765145350987499</v>
      </c>
      <c r="O409" s="291">
        <f t="shared" si="84"/>
        <v>30.384584621947315</v>
      </c>
      <c r="P409" s="291">
        <f t="shared" si="84"/>
        <v>29.992641648270787</v>
      </c>
      <c r="Q409" s="291">
        <f t="shared" si="84"/>
        <v>30.380421419484506</v>
      </c>
      <c r="R409" s="291">
        <f t="shared" si="84"/>
        <v>29.830743826465511</v>
      </c>
      <c r="S409" s="291">
        <f t="shared" si="84"/>
        <v>29.559726567025837</v>
      </c>
      <c r="T409" s="291">
        <f t="shared" si="84"/>
        <v>30.317581843648366</v>
      </c>
      <c r="U409" s="291">
        <f t="shared" si="84"/>
        <v>29.717939168218496</v>
      </c>
      <c r="V409" s="291">
        <f t="shared" si="84"/>
        <v>29.916566143948533</v>
      </c>
      <c r="W409" s="291">
        <f t="shared" si="84"/>
        <v>30.942884995842533</v>
      </c>
      <c r="X409" s="291">
        <f t="shared" si="84"/>
        <v>29.871291266193065</v>
      </c>
      <c r="Y409" s="291">
        <f t="shared" si="84"/>
        <v>30.440809427042335</v>
      </c>
      <c r="Z409" s="291">
        <f t="shared" si="84"/>
        <v>29.721061792863356</v>
      </c>
      <c r="AA409" s="291">
        <f t="shared" si="84"/>
        <v>31.065010897706575</v>
      </c>
      <c r="AB409" s="291">
        <f t="shared" si="84"/>
        <v>29.588109136875598</v>
      </c>
      <c r="AC409" s="291">
        <f t="shared" si="84"/>
        <v>29.706864777700989</v>
      </c>
      <c r="AD409" s="291">
        <f t="shared" si="84"/>
        <v>30.039224000848083</v>
      </c>
      <c r="AE409" s="291">
        <f t="shared" si="84"/>
        <v>30.228356957780829</v>
      </c>
      <c r="AF409" s="291">
        <f t="shared" si="84"/>
        <v>29.454850542417859</v>
      </c>
      <c r="AG409" s="291">
        <f t="shared" si="84"/>
        <v>29.717441781055797</v>
      </c>
    </row>
    <row r="410" spans="1:33" ht="21" customHeight="1" outlineLevel="2">
      <c r="A410" s="287" t="s">
        <v>382</v>
      </c>
      <c r="B410" s="288"/>
      <c r="C410" s="289" t="s">
        <v>45</v>
      </c>
      <c r="D410" s="291">
        <f>IF(D$30=0,"-",D$154/D$30)</f>
        <v>0</v>
      </c>
      <c r="E410" s="291">
        <f>IF(E$30=0,"-",E$154/E$30)</f>
        <v>2.2300575459871581</v>
      </c>
      <c r="F410" s="291" t="str">
        <f t="shared" ref="F410:AG410" si="85">IF(F$30=0,"-",F$154/F$30)</f>
        <v>-</v>
      </c>
      <c r="G410" s="291">
        <f t="shared" si="85"/>
        <v>2.150148646448804</v>
      </c>
      <c r="H410" s="291">
        <f t="shared" si="85"/>
        <v>2.4316729035921778</v>
      </c>
      <c r="I410" s="291">
        <f t="shared" si="85"/>
        <v>0.1632504502768567</v>
      </c>
      <c r="J410" s="291">
        <f t="shared" si="85"/>
        <v>1.6645379401041756</v>
      </c>
      <c r="K410" s="291">
        <f t="shared" si="85"/>
        <v>2.1423708487661068</v>
      </c>
      <c r="L410" s="291">
        <f t="shared" si="85"/>
        <v>2.0704691112346727</v>
      </c>
      <c r="M410" s="291">
        <f t="shared" si="85"/>
        <v>0.9989802077046348</v>
      </c>
      <c r="N410" s="291">
        <f t="shared" si="85"/>
        <v>2.2128374577123013</v>
      </c>
      <c r="O410" s="291">
        <f t="shared" si="85"/>
        <v>2.4422422301448226</v>
      </c>
      <c r="P410" s="291">
        <f t="shared" si="85"/>
        <v>2.3965230106828059</v>
      </c>
      <c r="Q410" s="291">
        <f t="shared" si="85"/>
        <v>2.4028782843230334</v>
      </c>
      <c r="R410" s="291">
        <f t="shared" si="85"/>
        <v>2.6586389404710289</v>
      </c>
      <c r="S410" s="291">
        <f t="shared" si="85"/>
        <v>2.4736446758359882</v>
      </c>
      <c r="T410" s="291">
        <f t="shared" si="85"/>
        <v>2.0445658157174211</v>
      </c>
      <c r="U410" s="291">
        <f t="shared" si="85"/>
        <v>2.6112079785038622</v>
      </c>
      <c r="V410" s="291">
        <f t="shared" si="85"/>
        <v>1.7402531787689113</v>
      </c>
      <c r="W410" s="291">
        <f t="shared" si="85"/>
        <v>2.0780603405255036</v>
      </c>
      <c r="X410" s="291">
        <f t="shared" si="85"/>
        <v>2.6521882785779987</v>
      </c>
      <c r="Y410" s="291">
        <f t="shared" si="85"/>
        <v>2.3618535194251478</v>
      </c>
      <c r="Z410" s="291">
        <f t="shared" si="85"/>
        <v>2.40083686313515</v>
      </c>
      <c r="AA410" s="291">
        <f t="shared" si="85"/>
        <v>1.727462317946566</v>
      </c>
      <c r="AB410" s="291">
        <f t="shared" si="85"/>
        <v>1.8090419204350472</v>
      </c>
      <c r="AC410" s="291">
        <f t="shared" si="85"/>
        <v>1.5229392727964972</v>
      </c>
      <c r="AD410" s="291">
        <f t="shared" si="85"/>
        <v>2.359001242179398</v>
      </c>
      <c r="AE410" s="291">
        <f t="shared" si="85"/>
        <v>2.0400691689366082</v>
      </c>
      <c r="AF410" s="291">
        <f t="shared" si="85"/>
        <v>1.4414774430188249</v>
      </c>
      <c r="AG410" s="291">
        <f t="shared" si="85"/>
        <v>2.4082428972076575</v>
      </c>
    </row>
    <row r="411" spans="1:33" ht="21" customHeight="1" outlineLevel="2">
      <c r="A411" s="287" t="s">
        <v>383</v>
      </c>
      <c r="B411" s="288"/>
      <c r="C411" s="289" t="s">
        <v>45</v>
      </c>
      <c r="D411" s="293">
        <f>IF(D$30=0,"-",((D$155+D$156)/D$30))</f>
        <v>0</v>
      </c>
      <c r="E411" s="293">
        <f>IF(E$30=0,"-",((E$155+E$156)/E$30))</f>
        <v>2.1825510384053897</v>
      </c>
      <c r="F411" s="293" t="str">
        <f t="shared" ref="F411:AG411" si="86">IF(F$30=0,"-",((F$155+F$156)/F$30))</f>
        <v>-</v>
      </c>
      <c r="G411" s="293">
        <f t="shared" si="86"/>
        <v>2.1353200350939847</v>
      </c>
      <c r="H411" s="293">
        <f t="shared" si="86"/>
        <v>2.3297464944595716</v>
      </c>
      <c r="I411" s="293">
        <f t="shared" si="86"/>
        <v>0.13648808137901133</v>
      </c>
      <c r="J411" s="293">
        <f t="shared" si="86"/>
        <v>1.6352751221292314</v>
      </c>
      <c r="K411" s="293">
        <f t="shared" si="86"/>
        <v>2.0924030155587339</v>
      </c>
      <c r="L411" s="293">
        <f t="shared" si="86"/>
        <v>2.011939949079629</v>
      </c>
      <c r="M411" s="293">
        <f t="shared" si="86"/>
        <v>0.94694998855335177</v>
      </c>
      <c r="N411" s="293">
        <f t="shared" si="86"/>
        <v>2.1228237306189195</v>
      </c>
      <c r="O411" s="293">
        <f t="shared" si="86"/>
        <v>2.391886720244929</v>
      </c>
      <c r="P411" s="293">
        <f t="shared" si="86"/>
        <v>2.2340468743653275</v>
      </c>
      <c r="Q411" s="293">
        <f t="shared" si="86"/>
        <v>2.3859776095884486</v>
      </c>
      <c r="R411" s="293">
        <f t="shared" si="86"/>
        <v>2.5768346653796126</v>
      </c>
      <c r="S411" s="293">
        <f t="shared" si="86"/>
        <v>2.3959385603647005</v>
      </c>
      <c r="T411" s="293">
        <f t="shared" si="86"/>
        <v>2.0016728265764963</v>
      </c>
      <c r="U411" s="293">
        <f t="shared" si="86"/>
        <v>2.5269754630682537</v>
      </c>
      <c r="V411" s="293">
        <f t="shared" si="86"/>
        <v>1.6420130799674404</v>
      </c>
      <c r="W411" s="293">
        <f t="shared" si="86"/>
        <v>2.0473500891876881</v>
      </c>
      <c r="X411" s="293">
        <f t="shared" si="86"/>
        <v>2.5896787905307055</v>
      </c>
      <c r="Y411" s="293">
        <f t="shared" si="86"/>
        <v>2.3355131456025622</v>
      </c>
      <c r="Z411" s="293">
        <f t="shared" si="86"/>
        <v>2.3150926894517516</v>
      </c>
      <c r="AA411" s="293">
        <f t="shared" si="86"/>
        <v>1.6989563391025633</v>
      </c>
      <c r="AB411" s="293">
        <f t="shared" si="86"/>
        <v>1.7542224683006518</v>
      </c>
      <c r="AC411" s="293">
        <f t="shared" si="86"/>
        <v>1.4364086322966962</v>
      </c>
      <c r="AD411" s="293">
        <f t="shared" si="86"/>
        <v>2.2792282533134283</v>
      </c>
      <c r="AE411" s="293">
        <f t="shared" si="86"/>
        <v>2.0032281907165341</v>
      </c>
      <c r="AF411" s="293">
        <f t="shared" si="86"/>
        <v>1.3558451196711718</v>
      </c>
      <c r="AG411" s="293">
        <f t="shared" si="86"/>
        <v>2.3371133601593304</v>
      </c>
    </row>
    <row r="412" spans="1:33" ht="21" customHeight="1" outlineLevel="2">
      <c r="A412" s="287" t="s">
        <v>384</v>
      </c>
      <c r="B412" s="288"/>
      <c r="C412" s="289" t="s">
        <v>45</v>
      </c>
      <c r="D412" s="294">
        <f>IF(D$34=0,"-",((D$155+D$156)/D$34))</f>
        <v>0</v>
      </c>
      <c r="E412" s="294">
        <f>IF(E$34=0,"-",((E$155+E$156)/E$34))</f>
        <v>1.6455691640467944</v>
      </c>
      <c r="F412" s="294" t="str">
        <f t="shared" ref="F412:AG412" si="87">IF(F$34=0,"-",((F$155+F$156)/F$34))</f>
        <v>-</v>
      </c>
      <c r="G412" s="294">
        <f t="shared" si="87"/>
        <v>1.5607282956506685</v>
      </c>
      <c r="H412" s="294">
        <f t="shared" si="87"/>
        <v>1.956995034125101</v>
      </c>
      <c r="I412" s="294">
        <f t="shared" si="87"/>
        <v>0.10509093456749929</v>
      </c>
      <c r="J412" s="294">
        <f t="shared" si="87"/>
        <v>1.3081597497146147</v>
      </c>
      <c r="K412" s="294">
        <f t="shared" si="87"/>
        <v>1.7157929780532153</v>
      </c>
      <c r="L412" s="294">
        <f t="shared" si="87"/>
        <v>1.4887638928739639</v>
      </c>
      <c r="M412" s="294">
        <f t="shared" si="87"/>
        <v>0.71964919079007206</v>
      </c>
      <c r="N412" s="294">
        <f t="shared" si="87"/>
        <v>1.8043981407685588</v>
      </c>
      <c r="O412" s="294">
        <f t="shared" si="87"/>
        <v>1.7938337437121408</v>
      </c>
      <c r="P412" s="294">
        <f t="shared" si="87"/>
        <v>1.7426018629998099</v>
      </c>
      <c r="Q412" s="294">
        <f t="shared" si="87"/>
        <v>1.8490483179438584</v>
      </c>
      <c r="R412" s="294">
        <f t="shared" si="87"/>
        <v>2.1387397051934034</v>
      </c>
      <c r="S412" s="294">
        <f t="shared" si="87"/>
        <v>1.7249980185833571</v>
      </c>
      <c r="T412" s="294">
        <f t="shared" si="87"/>
        <v>1.4011068744308004</v>
      </c>
      <c r="U412" s="294">
        <f t="shared" si="87"/>
        <v>1.869881200214413</v>
      </c>
      <c r="V412" s="294">
        <f t="shared" si="87"/>
        <v>1.2971318972494152</v>
      </c>
      <c r="W412" s="294">
        <f t="shared" si="87"/>
        <v>1.4740240118511529</v>
      </c>
      <c r="X412" s="294">
        <f t="shared" si="87"/>
        <v>1.8644841486701085</v>
      </c>
      <c r="Y412" s="294">
        <f t="shared" si="87"/>
        <v>1.8216083843292372</v>
      </c>
      <c r="Z412" s="294">
        <f t="shared" si="87"/>
        <v>1.7825429625864038</v>
      </c>
      <c r="AA412" s="294">
        <f t="shared" si="87"/>
        <v>1.2571696639053933</v>
      </c>
      <c r="AB412" s="294">
        <f t="shared" si="87"/>
        <v>1.4033979773526652</v>
      </c>
      <c r="AC412" s="294">
        <f t="shared" si="87"/>
        <v>1.1490752021264814</v>
      </c>
      <c r="AD412" s="294">
        <f t="shared" si="87"/>
        <v>1.7778093832779249</v>
      </c>
      <c r="AE412" s="294">
        <f t="shared" si="87"/>
        <v>1.5624466837518116</v>
      </c>
      <c r="AF412" s="294">
        <f t="shared" si="87"/>
        <v>1.0846729996346365</v>
      </c>
      <c r="AG412" s="294">
        <f t="shared" si="87"/>
        <v>1.869599499272482</v>
      </c>
    </row>
    <row r="413" spans="1:33" ht="21" customHeight="1" outlineLevel="2">
      <c r="A413" s="287" t="s">
        <v>385</v>
      </c>
      <c r="B413" s="288"/>
      <c r="C413" s="289" t="s">
        <v>45</v>
      </c>
      <c r="D413" s="294">
        <f>IF(D$36=0,"-",((D$155+D$156)/D$36))</f>
        <v>0</v>
      </c>
      <c r="E413" s="294">
        <f>IF(E$36=0,"-",((E$155+E$156)/E$36))</f>
        <v>1.5769111053099403</v>
      </c>
      <c r="F413" s="294" t="str">
        <f t="shared" ref="F413:AG413" si="88">IF(F$36=0,"-",((F$155+F$156)/F$36))</f>
        <v>-</v>
      </c>
      <c r="G413" s="294">
        <f t="shared" si="88"/>
        <v>1.4956100417833977</v>
      </c>
      <c r="H413" s="294">
        <f t="shared" si="88"/>
        <v>1.8753369746126256</v>
      </c>
      <c r="I413" s="294">
        <f t="shared" si="88"/>
        <v>0.10070612767167433</v>
      </c>
      <c r="J413" s="294">
        <f t="shared" si="88"/>
        <v>1.2535792987873269</v>
      </c>
      <c r="K413" s="294">
        <f t="shared" si="88"/>
        <v>1.6442040579937767</v>
      </c>
      <c r="L413" s="294">
        <f t="shared" si="88"/>
        <v>1.4266445320605934</v>
      </c>
      <c r="M413" s="294">
        <f t="shared" si="88"/>
        <v>0.68962381399860562</v>
      </c>
      <c r="N413" s="294">
        <f t="shared" si="88"/>
        <v>1.7291101498154802</v>
      </c>
      <c r="O413" s="294">
        <f t="shared" si="88"/>
        <v>1.7189903193703067</v>
      </c>
      <c r="P413" s="294">
        <f t="shared" si="88"/>
        <v>1.6699052708282731</v>
      </c>
      <c r="Q413" s="294">
        <f t="shared" si="88"/>
        <v>1.7719003187943991</v>
      </c>
      <c r="R413" s="294">
        <f t="shared" si="88"/>
        <v>2.0495003123048097</v>
      </c>
      <c r="S413" s="294">
        <f t="shared" si="88"/>
        <v>1.6530254833982629</v>
      </c>
      <c r="T413" s="294">
        <f t="shared" si="88"/>
        <v>1.3426487582896574</v>
      </c>
      <c r="U413" s="294">
        <f t="shared" si="88"/>
        <v>1.7918685007436255</v>
      </c>
      <c r="V413" s="294">
        <f t="shared" si="88"/>
        <v>1.2430146824469328</v>
      </c>
      <c r="W413" s="294">
        <f t="shared" si="88"/>
        <v>1.4125241453346093</v>
      </c>
      <c r="X413" s="294">
        <f t="shared" si="88"/>
        <v>1.7866934465316584</v>
      </c>
      <c r="Y413" s="294">
        <f t="shared" si="88"/>
        <v>1.7456061256337665</v>
      </c>
      <c r="Z413" s="294">
        <f t="shared" si="88"/>
        <v>1.7081688430003037</v>
      </c>
      <c r="AA413" s="294">
        <f t="shared" si="88"/>
        <v>1.204716992573607</v>
      </c>
      <c r="AB413" s="294">
        <f t="shared" si="88"/>
        <v>1.3448429475595303</v>
      </c>
      <c r="AC413" s="294">
        <f t="shared" si="88"/>
        <v>1.1011316449314779</v>
      </c>
      <c r="AD413" s="294">
        <f t="shared" si="88"/>
        <v>1.7036355582813725</v>
      </c>
      <c r="AE413" s="294">
        <f t="shared" si="88"/>
        <v>1.4972558913577358</v>
      </c>
      <c r="AF413" s="294">
        <f t="shared" si="88"/>
        <v>1.0394214252108931</v>
      </c>
      <c r="AG413" s="294">
        <f t="shared" si="88"/>
        <v>1.791598183475233</v>
      </c>
    </row>
    <row r="414" spans="1:33" ht="21" customHeight="1" outlineLevel="2">
      <c r="A414" s="287" t="s">
        <v>386</v>
      </c>
      <c r="B414" s="288"/>
      <c r="C414" s="289" t="s">
        <v>45</v>
      </c>
      <c r="D414" s="293">
        <f t="shared" ref="D414:AG414" si="89">IF(D$30=0,"-",(D$63+D$309+D$361)/D$30)</f>
        <v>0</v>
      </c>
      <c r="E414" s="293">
        <f t="shared" si="89"/>
        <v>21.029970834832348</v>
      </c>
      <c r="F414" s="293" t="str">
        <f t="shared" si="89"/>
        <v>-</v>
      </c>
      <c r="G414" s="293">
        <f t="shared" si="89"/>
        <v>21.636592671006291</v>
      </c>
      <c r="H414" s="293">
        <f t="shared" si="89"/>
        <v>19.155983808261862</v>
      </c>
      <c r="I414" s="293">
        <f t="shared" si="89"/>
        <v>21.396286453691737</v>
      </c>
      <c r="J414" s="293">
        <f t="shared" si="89"/>
        <v>21.966724733278021</v>
      </c>
      <c r="K414" s="293">
        <f t="shared" si="89"/>
        <v>20.917228284291987</v>
      </c>
      <c r="L414" s="293">
        <f t="shared" si="89"/>
        <v>21.194697257908754</v>
      </c>
      <c r="M414" s="293">
        <f t="shared" si="89"/>
        <v>20.142297446356846</v>
      </c>
      <c r="N414" s="293">
        <f t="shared" si="89"/>
        <v>19.219359702354609</v>
      </c>
      <c r="O414" s="293">
        <f t="shared" si="89"/>
        <v>20.524825266380649</v>
      </c>
      <c r="P414" s="293">
        <f t="shared" si="89"/>
        <v>20.736098135586335</v>
      </c>
      <c r="Q414" s="293">
        <f t="shared" si="89"/>
        <v>20.134592002799547</v>
      </c>
      <c r="R414" s="293">
        <f t="shared" si="89"/>
        <v>18.607695328157849</v>
      </c>
      <c r="S414" s="293">
        <f t="shared" si="89"/>
        <v>18.872597585930013</v>
      </c>
      <c r="T414" s="293">
        <f t="shared" si="89"/>
        <v>20.522275759027188</v>
      </c>
      <c r="U414" s="293">
        <f t="shared" si="89"/>
        <v>19.236651252116342</v>
      </c>
      <c r="V414" s="293">
        <f t="shared" si="89"/>
        <v>19.434151065203356</v>
      </c>
      <c r="W414" s="293">
        <f t="shared" si="89"/>
        <v>22.758010897020849</v>
      </c>
      <c r="X414" s="293">
        <f t="shared" si="89"/>
        <v>21.24412634060527</v>
      </c>
      <c r="Y414" s="293">
        <f t="shared" si="89"/>
        <v>20.615863402333407</v>
      </c>
      <c r="Z414" s="293">
        <f t="shared" si="89"/>
        <v>19.517189134498309</v>
      </c>
      <c r="AA414" s="293">
        <f t="shared" si="89"/>
        <v>21.535531562389895</v>
      </c>
      <c r="AB414" s="293">
        <f t="shared" si="89"/>
        <v>18.805963808197699</v>
      </c>
      <c r="AC414" s="293">
        <f t="shared" si="89"/>
        <v>20.045208798435524</v>
      </c>
      <c r="AD414" s="293">
        <f t="shared" si="89"/>
        <v>19.511088445452369</v>
      </c>
      <c r="AE414" s="293">
        <f t="shared" si="89"/>
        <v>20.960019479667235</v>
      </c>
      <c r="AF414" s="293">
        <f t="shared" si="89"/>
        <v>19.957133886137555</v>
      </c>
      <c r="AG414" s="293">
        <f t="shared" si="89"/>
        <v>19.405778766817054</v>
      </c>
    </row>
    <row r="415" spans="1:33" ht="21" customHeight="1" outlineLevel="2">
      <c r="A415" s="287" t="s">
        <v>387</v>
      </c>
      <c r="B415" s="288"/>
      <c r="C415" s="289" t="s">
        <v>45</v>
      </c>
      <c r="D415" s="293">
        <f t="shared" ref="D415:AG415" si="90">IF(D$30=0,"-",(D$286+D$288+D$334+D$346+D$358+D$363)/D$30)</f>
        <v>0</v>
      </c>
      <c r="E415" s="293">
        <f t="shared" si="90"/>
        <v>9.4267694596249605</v>
      </c>
      <c r="F415" s="293" t="str">
        <f t="shared" si="90"/>
        <v>-</v>
      </c>
      <c r="G415" s="293">
        <f t="shared" si="90"/>
        <v>5.5327599465209101</v>
      </c>
      <c r="H415" s="293">
        <f t="shared" si="90"/>
        <v>16.509136974532957</v>
      </c>
      <c r="I415" s="293">
        <f t="shared" si="90"/>
        <v>10.645128312177681</v>
      </c>
      <c r="J415" s="293">
        <f t="shared" si="90"/>
        <v>6.21672215126467</v>
      </c>
      <c r="K415" s="293">
        <f t="shared" si="90"/>
        <v>11.671380298932561</v>
      </c>
      <c r="L415" s="293">
        <f t="shared" si="90"/>
        <v>12.371082204208246</v>
      </c>
      <c r="M415" s="293">
        <f t="shared" si="90"/>
        <v>7.627609315490437</v>
      </c>
      <c r="N415" s="293">
        <f t="shared" si="90"/>
        <v>10.587954663086121</v>
      </c>
      <c r="O415" s="293">
        <f t="shared" si="90"/>
        <v>8.0345287731383568</v>
      </c>
      <c r="P415" s="293">
        <f t="shared" si="90"/>
        <v>24.25902758032414</v>
      </c>
      <c r="Q415" s="293">
        <f t="shared" si="90"/>
        <v>9.3353090884869623</v>
      </c>
      <c r="R415" s="293">
        <f t="shared" si="90"/>
        <v>10.206670320590954</v>
      </c>
      <c r="S415" s="293">
        <f t="shared" si="90"/>
        <v>11.582122413033906</v>
      </c>
      <c r="T415" s="293">
        <f t="shared" si="90"/>
        <v>8.1741455359121549</v>
      </c>
      <c r="U415" s="293">
        <f t="shared" si="90"/>
        <v>13.419115727052956</v>
      </c>
      <c r="V415" s="293">
        <f t="shared" si="90"/>
        <v>16.468998231678221</v>
      </c>
      <c r="W415" s="293">
        <f t="shared" si="90"/>
        <v>7.7952726686440652</v>
      </c>
      <c r="X415" s="293">
        <f t="shared" si="90"/>
        <v>13.008420921032657</v>
      </c>
      <c r="Y415" s="293">
        <f t="shared" si="90"/>
        <v>7.682693320783609</v>
      </c>
      <c r="Z415" s="293">
        <f t="shared" si="90"/>
        <v>12.907079038979301</v>
      </c>
      <c r="AA415" s="293">
        <f t="shared" si="90"/>
        <v>5.8732373327981815</v>
      </c>
      <c r="AB415" s="293">
        <f t="shared" si="90"/>
        <v>9.4513011396964099</v>
      </c>
      <c r="AC415" s="293">
        <f t="shared" si="90"/>
        <v>13.739785057888998</v>
      </c>
      <c r="AD415" s="293">
        <f t="shared" si="90"/>
        <v>13.060376756430273</v>
      </c>
      <c r="AE415" s="293">
        <f t="shared" si="90"/>
        <v>7.4105213228674254</v>
      </c>
      <c r="AF415" s="293">
        <f t="shared" si="90"/>
        <v>14.909015656443119</v>
      </c>
      <c r="AG415" s="293">
        <f t="shared" si="90"/>
        <v>12.596573588586757</v>
      </c>
    </row>
    <row r="416" spans="1:33" ht="21" customHeight="1" outlineLevel="2">
      <c r="A416" s="287" t="s">
        <v>388</v>
      </c>
      <c r="B416" s="288"/>
      <c r="C416" s="289" t="s">
        <v>45</v>
      </c>
      <c r="D416" s="294">
        <f t="shared" ref="D416:AG416" si="91">IF(D$30=0,"-",D$377/D$30)</f>
        <v>0</v>
      </c>
      <c r="E416" s="294">
        <f t="shared" si="91"/>
        <v>11.603201375207389</v>
      </c>
      <c r="F416" s="294" t="str">
        <f t="shared" si="91"/>
        <v>-</v>
      </c>
      <c r="G416" s="294">
        <f t="shared" si="91"/>
        <v>16.103832724485379</v>
      </c>
      <c r="H416" s="294">
        <f t="shared" si="91"/>
        <v>2.6468468337289051</v>
      </c>
      <c r="I416" s="294">
        <f t="shared" si="91"/>
        <v>10.751158141514054</v>
      </c>
      <c r="J416" s="294">
        <f t="shared" si="91"/>
        <v>15.750002582013352</v>
      </c>
      <c r="K416" s="294">
        <f t="shared" si="91"/>
        <v>9.2458479853594255</v>
      </c>
      <c r="L416" s="294">
        <f t="shared" si="91"/>
        <v>8.8236150537005056</v>
      </c>
      <c r="M416" s="294">
        <f t="shared" si="91"/>
        <v>12.514688130866407</v>
      </c>
      <c r="N416" s="294">
        <f t="shared" si="91"/>
        <v>8.631405039268488</v>
      </c>
      <c r="O416" s="294">
        <f t="shared" si="91"/>
        <v>12.49029649324229</v>
      </c>
      <c r="P416" s="294">
        <f t="shared" si="91"/>
        <v>-3.5229294447378043</v>
      </c>
      <c r="Q416" s="294">
        <f t="shared" si="91"/>
        <v>10.799282914312585</v>
      </c>
      <c r="R416" s="294">
        <f t="shared" si="91"/>
        <v>8.4010250075668953</v>
      </c>
      <c r="S416" s="294">
        <f t="shared" si="91"/>
        <v>7.290475172896107</v>
      </c>
      <c r="T416" s="294">
        <f t="shared" si="91"/>
        <v>12.348130223115032</v>
      </c>
      <c r="U416" s="294">
        <f t="shared" si="91"/>
        <v>5.8175355250633851</v>
      </c>
      <c r="V416" s="294">
        <f t="shared" si="91"/>
        <v>2.9651528335251354</v>
      </c>
      <c r="W416" s="294">
        <f t="shared" si="91"/>
        <v>14.962738228376784</v>
      </c>
      <c r="X416" s="294">
        <f t="shared" si="91"/>
        <v>8.2357054195726143</v>
      </c>
      <c r="Y416" s="294">
        <f t="shared" si="91"/>
        <v>12.933170081549797</v>
      </c>
      <c r="Z416" s="294">
        <f t="shared" si="91"/>
        <v>6.6101100955190093</v>
      </c>
      <c r="AA416" s="294">
        <f t="shared" si="91"/>
        <v>15.662294229591714</v>
      </c>
      <c r="AB416" s="294">
        <f t="shared" si="91"/>
        <v>9.354662668501291</v>
      </c>
      <c r="AC416" s="294">
        <f t="shared" si="91"/>
        <v>6.3054237405465274</v>
      </c>
      <c r="AD416" s="294">
        <f t="shared" si="91"/>
        <v>6.4507116890220972</v>
      </c>
      <c r="AE416" s="294">
        <f t="shared" si="91"/>
        <v>13.549498156799809</v>
      </c>
      <c r="AF416" s="294">
        <f t="shared" si="91"/>
        <v>5.0481182296944356</v>
      </c>
      <c r="AG416" s="294">
        <f t="shared" si="91"/>
        <v>6.8092051782302967</v>
      </c>
    </row>
    <row r="417" spans="1:33" ht="21" customHeight="1" outlineLevel="2">
      <c r="A417" s="287" t="s">
        <v>389</v>
      </c>
      <c r="B417" s="288"/>
      <c r="C417" s="289" t="s">
        <v>45</v>
      </c>
      <c r="D417" s="294">
        <f>IF(D$30=0,"-",D$287/D$30)</f>
        <v>0</v>
      </c>
      <c r="E417" s="294">
        <f>IF(E$30=0,"-",E$287/E$30)</f>
        <v>11.812957731703248</v>
      </c>
      <c r="F417" s="294" t="str">
        <f t="shared" ref="F417:AG417" si="92">IF(F$30=0,"-",F$287/F$30)</f>
        <v>-</v>
      </c>
      <c r="G417" s="294">
        <f t="shared" si="92"/>
        <v>16.037766041228462</v>
      </c>
      <c r="H417" s="294">
        <f t="shared" si="92"/>
        <v>2.5561250491430902</v>
      </c>
      <c r="I417" s="294">
        <f t="shared" si="92"/>
        <v>10.706258915214139</v>
      </c>
      <c r="J417" s="294">
        <f t="shared" si="92"/>
        <v>15.720886078128281</v>
      </c>
      <c r="K417" s="294">
        <f t="shared" si="92"/>
        <v>9.5917378187791602</v>
      </c>
      <c r="L417" s="294">
        <f t="shared" si="92"/>
        <v>10.559063240759709</v>
      </c>
      <c r="M417" s="294">
        <f t="shared" si="92"/>
        <v>12.953344502487045</v>
      </c>
      <c r="N417" s="294">
        <f t="shared" si="92"/>
        <v>8.7769909911261461</v>
      </c>
      <c r="O417" s="294">
        <f t="shared" si="92"/>
        <v>12.579539045662376</v>
      </c>
      <c r="P417" s="294">
        <f t="shared" si="92"/>
        <v>-3.443356756976319</v>
      </c>
      <c r="Q417" s="294">
        <f t="shared" si="92"/>
        <v>10.80215801733214</v>
      </c>
      <c r="R417" s="294">
        <f t="shared" si="92"/>
        <v>8.9052052060240676</v>
      </c>
      <c r="S417" s="294">
        <f t="shared" si="92"/>
        <v>7.4225011008366355</v>
      </c>
      <c r="T417" s="294">
        <f t="shared" si="92"/>
        <v>12.333071209510805</v>
      </c>
      <c r="U417" s="294">
        <f t="shared" si="92"/>
        <v>5.794860131908119</v>
      </c>
      <c r="V417" s="294">
        <f t="shared" si="92"/>
        <v>2.9471608611446376</v>
      </c>
      <c r="W417" s="294">
        <f t="shared" si="92"/>
        <v>14.936672902553813</v>
      </c>
      <c r="X417" s="294">
        <f t="shared" si="92"/>
        <v>8.175580221997981</v>
      </c>
      <c r="Y417" s="294">
        <f t="shared" si="92"/>
        <v>13.004976574627547</v>
      </c>
      <c r="Z417" s="294">
        <f t="shared" si="92"/>
        <v>7.1396601100955186</v>
      </c>
      <c r="AA417" s="294">
        <f t="shared" si="92"/>
        <v>15.920021345276959</v>
      </c>
      <c r="AB417" s="294">
        <f t="shared" si="92"/>
        <v>9.5057258917754375</v>
      </c>
      <c r="AC417" s="294">
        <f t="shared" si="92"/>
        <v>7.0448920962912966</v>
      </c>
      <c r="AD417" s="294">
        <f t="shared" si="92"/>
        <v>6.4112753421691417</v>
      </c>
      <c r="AE417" s="294">
        <f t="shared" si="92"/>
        <v>13.617724194621678</v>
      </c>
      <c r="AF417" s="294">
        <f t="shared" si="92"/>
        <v>5.4390226497495258</v>
      </c>
      <c r="AG417" s="294">
        <f t="shared" si="92"/>
        <v>6.7331931065317239</v>
      </c>
    </row>
    <row r="418" spans="1:33" ht="21" customHeight="1" outlineLevel="2">
      <c r="A418" s="287" t="s">
        <v>390</v>
      </c>
      <c r="B418" s="288"/>
      <c r="C418" s="289" t="s">
        <v>45</v>
      </c>
      <c r="D418" s="294">
        <f>IF(D$30=0,"-",D$286/D$30)</f>
        <v>0</v>
      </c>
      <c r="E418" s="294">
        <f>IF(E$30=0,"-",E$286/E$30)</f>
        <v>9.1321306151379158</v>
      </c>
      <c r="F418" s="294" t="str">
        <f t="shared" ref="F418:AG418" si="93">IF(F$30=0,"-",F$286/F$30)</f>
        <v>-</v>
      </c>
      <c r="G418" s="294">
        <f t="shared" si="93"/>
        <v>5.4953583035878806</v>
      </c>
      <c r="H418" s="294">
        <f t="shared" si="93"/>
        <v>16.323048473288001</v>
      </c>
      <c r="I418" s="294">
        <f t="shared" si="93"/>
        <v>10.633861354871687</v>
      </c>
      <c r="J418" s="294">
        <f t="shared" si="93"/>
        <v>6.2007997356018327</v>
      </c>
      <c r="K418" s="294">
        <f t="shared" si="93"/>
        <v>11.277446393883936</v>
      </c>
      <c r="L418" s="294">
        <f t="shared" si="93"/>
        <v>10.544533376254719</v>
      </c>
      <c r="M418" s="294">
        <f t="shared" si="93"/>
        <v>7.1375366813045016</v>
      </c>
      <c r="N418" s="294">
        <f t="shared" si="93"/>
        <v>10.371396637987294</v>
      </c>
      <c r="O418" s="294">
        <f t="shared" si="93"/>
        <v>7.8641005498821679</v>
      </c>
      <c r="P418" s="294">
        <f t="shared" si="93"/>
        <v>23.994597668467446</v>
      </c>
      <c r="Q418" s="294">
        <f t="shared" si="93"/>
        <v>9.2629046096093255</v>
      </c>
      <c r="R418" s="294">
        <f t="shared" si="93"/>
        <v>9.6524463568466086</v>
      </c>
      <c r="S418" s="294">
        <f t="shared" si="93"/>
        <v>11.414989509674411</v>
      </c>
      <c r="T418" s="294">
        <f t="shared" si="93"/>
        <v>8.143727257779716</v>
      </c>
      <c r="U418" s="294">
        <f t="shared" si="93"/>
        <v>13.342548370521989</v>
      </c>
      <c r="V418" s="294">
        <f t="shared" si="93"/>
        <v>16.411878631375082</v>
      </c>
      <c r="W418" s="294">
        <f t="shared" si="93"/>
        <v>7.7681452799623285</v>
      </c>
      <c r="X418" s="294">
        <f t="shared" si="93"/>
        <v>12.719448487716885</v>
      </c>
      <c r="Y418" s="294">
        <f t="shared" si="93"/>
        <v>7.5796322181404401</v>
      </c>
      <c r="Z418" s="294">
        <f t="shared" si="93"/>
        <v>12.215895254917429</v>
      </c>
      <c r="AA418" s="294">
        <f t="shared" si="93"/>
        <v>5.5274712118119655</v>
      </c>
      <c r="AB418" s="294">
        <f t="shared" si="93"/>
        <v>9.2548830426988715</v>
      </c>
      <c r="AC418" s="294">
        <f t="shared" si="93"/>
        <v>12.928819895124864</v>
      </c>
      <c r="AD418" s="294">
        <f t="shared" si="93"/>
        <v>13.018097072331308</v>
      </c>
      <c r="AE418" s="294">
        <f t="shared" si="93"/>
        <v>7.2999062857616526</v>
      </c>
      <c r="AF418" s="294">
        <f t="shared" si="93"/>
        <v>14.409493770248476</v>
      </c>
      <c r="AG418" s="294">
        <f t="shared" si="93"/>
        <v>12.564971751412429</v>
      </c>
    </row>
    <row r="419" spans="1:33" ht="21" customHeight="1" outlineLevel="2">
      <c r="A419" s="287" t="s">
        <v>391</v>
      </c>
      <c r="B419" s="288"/>
      <c r="C419" s="289" t="s">
        <v>37</v>
      </c>
      <c r="D419" s="295" t="str">
        <f>IF(D$63=0,"-",(D$109)/D$63*100)</f>
        <v>-</v>
      </c>
      <c r="E419" s="295">
        <f>IF(E$63=0,"-",(E$109)/E$63*100)</f>
        <v>19.485832394048128</v>
      </c>
      <c r="F419" s="295">
        <f t="shared" ref="F419:AG419" si="94">IF(F$63=0,"-",(F$109)/F$63*100)</f>
        <v>7650.7295354762537</v>
      </c>
      <c r="G419" s="295">
        <f t="shared" si="94"/>
        <v>7.1453619793391319</v>
      </c>
      <c r="H419" s="295">
        <f t="shared" si="94"/>
        <v>62.45309722227578</v>
      </c>
      <c r="I419" s="295">
        <f t="shared" si="94"/>
        <v>17.393058979213254</v>
      </c>
      <c r="J419" s="295">
        <f t="shared" si="94"/>
        <v>13.947453473153365</v>
      </c>
      <c r="K419" s="295">
        <f t="shared" si="94"/>
        <v>26.237310394799024</v>
      </c>
      <c r="L419" s="295">
        <f t="shared" si="94"/>
        <v>25.74195950527713</v>
      </c>
      <c r="M419" s="295">
        <f t="shared" si="94"/>
        <v>18.380804617615379</v>
      </c>
      <c r="N419" s="295">
        <f t="shared" si="94"/>
        <v>28.64526551780467</v>
      </c>
      <c r="O419" s="295">
        <f t="shared" si="94"/>
        <v>17.557630968445597</v>
      </c>
      <c r="P419" s="295">
        <f t="shared" si="94"/>
        <v>86.996369213619502</v>
      </c>
      <c r="Q419" s="295">
        <f t="shared" si="94"/>
        <v>13.306346905574177</v>
      </c>
      <c r="R419" s="295">
        <f t="shared" si="94"/>
        <v>39.845045917137121</v>
      </c>
      <c r="S419" s="295">
        <f t="shared" si="94"/>
        <v>32.642875509275235</v>
      </c>
      <c r="T419" s="295">
        <f t="shared" si="94"/>
        <v>21.765538222204224</v>
      </c>
      <c r="U419" s="295">
        <f t="shared" si="94"/>
        <v>37.076744716268763</v>
      </c>
      <c r="V419" s="295">
        <f t="shared" si="94"/>
        <v>53.81311851669809</v>
      </c>
      <c r="W419" s="295">
        <f t="shared" si="94"/>
        <v>14.733723442086996</v>
      </c>
      <c r="X419" s="295">
        <f t="shared" si="94"/>
        <v>29.34217364249913</v>
      </c>
      <c r="Y419" s="295">
        <f t="shared" si="94"/>
        <v>13.886398852919008</v>
      </c>
      <c r="Z419" s="295">
        <f t="shared" si="94"/>
        <v>33.177723899721848</v>
      </c>
      <c r="AA419" s="295">
        <f t="shared" si="94"/>
        <v>10.081020140519406</v>
      </c>
      <c r="AB419" s="295">
        <f t="shared" si="94"/>
        <v>24.71289389975145</v>
      </c>
      <c r="AC419" s="295">
        <f t="shared" si="94"/>
        <v>46.840723967002305</v>
      </c>
      <c r="AD419" s="295">
        <f t="shared" si="94"/>
        <v>42.070011988916704</v>
      </c>
      <c r="AE419" s="295">
        <f t="shared" si="94"/>
        <v>16.277682022555766</v>
      </c>
      <c r="AF419" s="295">
        <f t="shared" si="94"/>
        <v>48.850312714366453</v>
      </c>
      <c r="AG419" s="295">
        <f t="shared" si="94"/>
        <v>42.587055088772949</v>
      </c>
    </row>
    <row r="420" spans="1:33" ht="21" customHeight="1" outlineLevel="2">
      <c r="A420" s="287" t="s">
        <v>392</v>
      </c>
      <c r="B420" s="288"/>
      <c r="C420" s="289" t="s">
        <v>45</v>
      </c>
      <c r="D420" s="295">
        <f>IF(D$30=0,"-",(D$109)/D$30)</f>
        <v>0</v>
      </c>
      <c r="E420" s="295">
        <f>IF(E$30=0,"-",(E$109)/E$30)</f>
        <v>4.0813248100507753</v>
      </c>
      <c r="F420" s="295" t="str">
        <f t="shared" ref="F420:AG420" si="95">IF(F$30=0,"-",(F$109)/F$30)</f>
        <v>-</v>
      </c>
      <c r="G420" s="295">
        <f t="shared" si="95"/>
        <v>1.5386196798983256</v>
      </c>
      <c r="H420" s="295">
        <f t="shared" si="95"/>
        <v>11.790628594726037</v>
      </c>
      <c r="I420" s="295">
        <f t="shared" si="95"/>
        <v>3.7116997048110711</v>
      </c>
      <c r="J420" s="295">
        <f t="shared" si="95"/>
        <v>3.0575169294008697</v>
      </c>
      <c r="K420" s="295">
        <f t="shared" si="95"/>
        <v>5.4755126387388122</v>
      </c>
      <c r="L420" s="295">
        <f t="shared" si="95"/>
        <v>5.4324792953088874</v>
      </c>
      <c r="M420" s="295">
        <f t="shared" si="95"/>
        <v>3.6928656163499762</v>
      </c>
      <c r="N420" s="295">
        <f t="shared" si="95"/>
        <v>5.4851064787380075</v>
      </c>
      <c r="O420" s="295">
        <f t="shared" si="95"/>
        <v>3.5894187967047353</v>
      </c>
      <c r="P420" s="295">
        <f t="shared" si="95"/>
        <v>17.878833421341241</v>
      </c>
      <c r="Q420" s="295">
        <f t="shared" si="95"/>
        <v>2.6699268399615459</v>
      </c>
      <c r="R420" s="295">
        <f t="shared" si="95"/>
        <v>7.3943047863681359</v>
      </c>
      <c r="S420" s="295">
        <f t="shared" si="95"/>
        <v>6.1490986090605331</v>
      </c>
      <c r="T420" s="295">
        <f t="shared" si="95"/>
        <v>4.4568853970818472</v>
      </c>
      <c r="U420" s="295">
        <f t="shared" si="95"/>
        <v>7.0955280957555233</v>
      </c>
      <c r="V420" s="295">
        <f t="shared" si="95"/>
        <v>10.417702865804024</v>
      </c>
      <c r="W420" s="295">
        <f t="shared" si="95"/>
        <v>3.345265119040612</v>
      </c>
      <c r="X420" s="295">
        <f t="shared" si="95"/>
        <v>6.1310556066545816</v>
      </c>
      <c r="Y420" s="295">
        <f t="shared" si="95"/>
        <v>2.8584608792767985</v>
      </c>
      <c r="Z420" s="295">
        <f t="shared" si="95"/>
        <v>6.4217327182617945</v>
      </c>
      <c r="AA420" s="295">
        <f t="shared" si="95"/>
        <v>2.1621260443165351</v>
      </c>
      <c r="AB420" s="295">
        <f t="shared" si="95"/>
        <v>4.6362893809239267</v>
      </c>
      <c r="AC420" s="295">
        <f t="shared" si="95"/>
        <v>9.3558312998632811</v>
      </c>
      <c r="AD420" s="295">
        <f t="shared" si="95"/>
        <v>8.1739393041516148</v>
      </c>
      <c r="AE420" s="295">
        <f t="shared" si="95"/>
        <v>3.404905376250003</v>
      </c>
      <c r="AF420" s="295">
        <f t="shared" si="95"/>
        <v>9.6960623403313964</v>
      </c>
      <c r="AG420" s="295">
        <f t="shared" si="95"/>
        <v>8.2185200991748975</v>
      </c>
    </row>
    <row r="421" spans="1:33" ht="21" customHeight="1" outlineLevel="2">
      <c r="A421" s="287" t="s">
        <v>393</v>
      </c>
      <c r="B421" s="288"/>
      <c r="C421" s="289" t="s">
        <v>394</v>
      </c>
      <c r="D421" s="296">
        <f t="shared" ref="D421:AG421" si="96">IF(D$36=0,"-",(D$59+D$60)*1000/D$36)</f>
        <v>0</v>
      </c>
      <c r="E421" s="296">
        <f t="shared" si="96"/>
        <v>0</v>
      </c>
      <c r="F421" s="296" t="str">
        <f t="shared" si="96"/>
        <v>-</v>
      </c>
      <c r="G421" s="296">
        <f t="shared" si="96"/>
        <v>0</v>
      </c>
      <c r="H421" s="296">
        <f t="shared" si="96"/>
        <v>0</v>
      </c>
      <c r="I421" s="296">
        <f t="shared" si="96"/>
        <v>0</v>
      </c>
      <c r="J421" s="296">
        <f t="shared" si="96"/>
        <v>0</v>
      </c>
      <c r="K421" s="296">
        <f t="shared" si="96"/>
        <v>0</v>
      </c>
      <c r="L421" s="296">
        <f t="shared" si="96"/>
        <v>0</v>
      </c>
      <c r="M421" s="296">
        <f t="shared" si="96"/>
        <v>0</v>
      </c>
      <c r="N421" s="296">
        <f t="shared" si="96"/>
        <v>0</v>
      </c>
      <c r="O421" s="296">
        <f t="shared" si="96"/>
        <v>0</v>
      </c>
      <c r="P421" s="296">
        <f t="shared" si="96"/>
        <v>0</v>
      </c>
      <c r="Q421" s="296">
        <f t="shared" si="96"/>
        <v>0</v>
      </c>
      <c r="R421" s="296">
        <f t="shared" si="96"/>
        <v>0</v>
      </c>
      <c r="S421" s="296">
        <f t="shared" si="96"/>
        <v>0</v>
      </c>
      <c r="T421" s="296">
        <f t="shared" si="96"/>
        <v>0</v>
      </c>
      <c r="U421" s="296">
        <f t="shared" si="96"/>
        <v>0</v>
      </c>
      <c r="V421" s="296">
        <f t="shared" si="96"/>
        <v>0</v>
      </c>
      <c r="W421" s="296">
        <f t="shared" si="96"/>
        <v>0</v>
      </c>
      <c r="X421" s="296">
        <f t="shared" si="96"/>
        <v>0</v>
      </c>
      <c r="Y421" s="296">
        <f t="shared" si="96"/>
        <v>0</v>
      </c>
      <c r="Z421" s="296">
        <f t="shared" si="96"/>
        <v>0</v>
      </c>
      <c r="AA421" s="296">
        <f t="shared" si="96"/>
        <v>0</v>
      </c>
      <c r="AB421" s="296">
        <f t="shared" si="96"/>
        <v>0</v>
      </c>
      <c r="AC421" s="296">
        <f t="shared" si="96"/>
        <v>0</v>
      </c>
      <c r="AD421" s="296">
        <f t="shared" si="96"/>
        <v>0</v>
      </c>
      <c r="AE421" s="296">
        <f t="shared" si="96"/>
        <v>0</v>
      </c>
      <c r="AF421" s="296">
        <f t="shared" si="96"/>
        <v>0</v>
      </c>
      <c r="AG421" s="296">
        <f t="shared" si="96"/>
        <v>0</v>
      </c>
    </row>
    <row r="422" spans="1:33" ht="21" customHeight="1" outlineLevel="2">
      <c r="A422" s="287" t="s">
        <v>395</v>
      </c>
      <c r="B422" s="288"/>
      <c r="C422" s="289" t="s">
        <v>394</v>
      </c>
      <c r="D422" s="297">
        <f t="shared" ref="D422:AG422" si="97">IF(D$34=0,"-",(D$59+D$60)*1000/D$34)</f>
        <v>0</v>
      </c>
      <c r="E422" s="297">
        <f t="shared" si="97"/>
        <v>0</v>
      </c>
      <c r="F422" s="297" t="str">
        <f t="shared" si="97"/>
        <v>-</v>
      </c>
      <c r="G422" s="297">
        <f t="shared" si="97"/>
        <v>0</v>
      </c>
      <c r="H422" s="297">
        <f t="shared" si="97"/>
        <v>0</v>
      </c>
      <c r="I422" s="297">
        <f t="shared" si="97"/>
        <v>0</v>
      </c>
      <c r="J422" s="297">
        <f t="shared" si="97"/>
        <v>0</v>
      </c>
      <c r="K422" s="297">
        <f t="shared" si="97"/>
        <v>0</v>
      </c>
      <c r="L422" s="297">
        <f t="shared" si="97"/>
        <v>0</v>
      </c>
      <c r="M422" s="297">
        <f t="shared" si="97"/>
        <v>0</v>
      </c>
      <c r="N422" s="297">
        <f t="shared" si="97"/>
        <v>0</v>
      </c>
      <c r="O422" s="297">
        <f t="shared" si="97"/>
        <v>0</v>
      </c>
      <c r="P422" s="297">
        <f t="shared" si="97"/>
        <v>0</v>
      </c>
      <c r="Q422" s="297">
        <f t="shared" si="97"/>
        <v>0</v>
      </c>
      <c r="R422" s="297">
        <f t="shared" si="97"/>
        <v>0</v>
      </c>
      <c r="S422" s="297">
        <f t="shared" si="97"/>
        <v>0</v>
      </c>
      <c r="T422" s="297">
        <f t="shared" si="97"/>
        <v>0</v>
      </c>
      <c r="U422" s="297">
        <f t="shared" si="97"/>
        <v>0</v>
      </c>
      <c r="V422" s="297">
        <f t="shared" si="97"/>
        <v>0</v>
      </c>
      <c r="W422" s="297">
        <f t="shared" si="97"/>
        <v>0</v>
      </c>
      <c r="X422" s="297">
        <f t="shared" si="97"/>
        <v>0</v>
      </c>
      <c r="Y422" s="297">
        <f t="shared" si="97"/>
        <v>0</v>
      </c>
      <c r="Z422" s="297">
        <f t="shared" si="97"/>
        <v>0</v>
      </c>
      <c r="AA422" s="297">
        <f t="shared" si="97"/>
        <v>0</v>
      </c>
      <c r="AB422" s="297">
        <f t="shared" si="97"/>
        <v>0</v>
      </c>
      <c r="AC422" s="297">
        <f t="shared" si="97"/>
        <v>0</v>
      </c>
      <c r="AD422" s="297">
        <f t="shared" si="97"/>
        <v>0</v>
      </c>
      <c r="AE422" s="297">
        <f t="shared" si="97"/>
        <v>0</v>
      </c>
      <c r="AF422" s="297">
        <f t="shared" si="97"/>
        <v>0</v>
      </c>
      <c r="AG422" s="297">
        <f t="shared" si="97"/>
        <v>0</v>
      </c>
    </row>
    <row r="423" spans="1:33" ht="21" customHeight="1" outlineLevel="2">
      <c r="A423" s="287" t="s">
        <v>396</v>
      </c>
      <c r="B423" s="288"/>
      <c r="C423" s="289" t="s">
        <v>394</v>
      </c>
      <c r="D423" s="297" t="str">
        <f>IF(D$58=0,"-",(D$59+D$60)*1000/D$30)</f>
        <v>-</v>
      </c>
      <c r="E423" s="297" t="str">
        <f>IF(E$58=0,"-",(E$59+E$60)*1000/E$30)</f>
        <v>-</v>
      </c>
      <c r="F423" s="297" t="str">
        <f t="shared" ref="F423:AG423" si="98">IF(F$58=0,"-",(F$59+F$60)*1000/F$30)</f>
        <v>-</v>
      </c>
      <c r="G423" s="297" t="str">
        <f t="shared" si="98"/>
        <v>-</v>
      </c>
      <c r="H423" s="297" t="str">
        <f t="shared" si="98"/>
        <v>-</v>
      </c>
      <c r="I423" s="297" t="str">
        <f t="shared" si="98"/>
        <v>-</v>
      </c>
      <c r="J423" s="297" t="str">
        <f t="shared" si="98"/>
        <v>-</v>
      </c>
      <c r="K423" s="297" t="str">
        <f t="shared" si="98"/>
        <v>-</v>
      </c>
      <c r="L423" s="297" t="str">
        <f t="shared" si="98"/>
        <v>-</v>
      </c>
      <c r="M423" s="297" t="str">
        <f t="shared" si="98"/>
        <v>-</v>
      </c>
      <c r="N423" s="297" t="str">
        <f t="shared" si="98"/>
        <v>-</v>
      </c>
      <c r="O423" s="297" t="str">
        <f t="shared" si="98"/>
        <v>-</v>
      </c>
      <c r="P423" s="297" t="str">
        <f t="shared" si="98"/>
        <v>-</v>
      </c>
      <c r="Q423" s="297" t="str">
        <f t="shared" si="98"/>
        <v>-</v>
      </c>
      <c r="R423" s="297" t="str">
        <f t="shared" si="98"/>
        <v>-</v>
      </c>
      <c r="S423" s="297" t="str">
        <f t="shared" si="98"/>
        <v>-</v>
      </c>
      <c r="T423" s="297" t="str">
        <f t="shared" si="98"/>
        <v>-</v>
      </c>
      <c r="U423" s="297" t="str">
        <f t="shared" si="98"/>
        <v>-</v>
      </c>
      <c r="V423" s="297" t="str">
        <f t="shared" si="98"/>
        <v>-</v>
      </c>
      <c r="W423" s="297" t="str">
        <f t="shared" si="98"/>
        <v>-</v>
      </c>
      <c r="X423" s="297" t="str">
        <f t="shared" si="98"/>
        <v>-</v>
      </c>
      <c r="Y423" s="297" t="str">
        <f t="shared" si="98"/>
        <v>-</v>
      </c>
      <c r="Z423" s="297" t="str">
        <f t="shared" si="98"/>
        <v>-</v>
      </c>
      <c r="AA423" s="297" t="str">
        <f t="shared" si="98"/>
        <v>-</v>
      </c>
      <c r="AB423" s="297" t="str">
        <f t="shared" si="98"/>
        <v>-</v>
      </c>
      <c r="AC423" s="297" t="str">
        <f t="shared" si="98"/>
        <v>-</v>
      </c>
      <c r="AD423" s="297" t="str">
        <f t="shared" si="98"/>
        <v>-</v>
      </c>
      <c r="AE423" s="297" t="str">
        <f t="shared" si="98"/>
        <v>-</v>
      </c>
      <c r="AF423" s="297" t="str">
        <f t="shared" si="98"/>
        <v>-</v>
      </c>
      <c r="AG423" s="297" t="str">
        <f t="shared" si="98"/>
        <v>-</v>
      </c>
    </row>
    <row r="424" spans="1:33" ht="21" customHeight="1" outlineLevel="2">
      <c r="A424" s="287" t="s">
        <v>397</v>
      </c>
      <c r="B424" s="288"/>
      <c r="C424" s="289" t="s">
        <v>45</v>
      </c>
      <c r="D424" s="298">
        <f>IF(D$34=0,"-",(D$133)/D$34)</f>
        <v>0</v>
      </c>
      <c r="E424" s="298">
        <f>IF(E$34=0,"-",(E$133)/E$34)</f>
        <v>0.5049120676174701</v>
      </c>
      <c r="F424" s="298" t="str">
        <f t="shared" ref="F424:AG424" si="99">IF(F$34=0,"-",(F$133)/F$34)</f>
        <v>-</v>
      </c>
      <c r="G424" s="298">
        <f t="shared" si="99"/>
        <v>0.5486285110940361</v>
      </c>
      <c r="H424" s="298">
        <f t="shared" si="99"/>
        <v>0.33268915580126718</v>
      </c>
      <c r="I424" s="298">
        <f t="shared" si="99"/>
        <v>0</v>
      </c>
      <c r="J424" s="298">
        <f t="shared" si="99"/>
        <v>0.22931351907365766</v>
      </c>
      <c r="K424" s="298">
        <f t="shared" si="99"/>
        <v>0.61015647007605833</v>
      </c>
      <c r="L424" s="298">
        <f t="shared" si="99"/>
        <v>0.25985697039254646</v>
      </c>
      <c r="M424" s="298">
        <f t="shared" si="99"/>
        <v>0.74021059624121688</v>
      </c>
      <c r="N424" s="298">
        <f t="shared" si="99"/>
        <v>0.76428694393613839</v>
      </c>
      <c r="O424" s="298">
        <f t="shared" si="99"/>
        <v>0.39628619767670209</v>
      </c>
      <c r="P424" s="298">
        <f t="shared" si="99"/>
        <v>0.12673468094544071</v>
      </c>
      <c r="Q424" s="298">
        <f t="shared" si="99"/>
        <v>0.66031826744172606</v>
      </c>
      <c r="R424" s="298">
        <f t="shared" si="99"/>
        <v>0.75772492412566284</v>
      </c>
      <c r="S424" s="298">
        <f t="shared" si="99"/>
        <v>0.29464831020126531</v>
      </c>
      <c r="T424" s="298">
        <f t="shared" si="99"/>
        <v>0.27489216481020007</v>
      </c>
      <c r="U424" s="298">
        <f t="shared" si="99"/>
        <v>0.34237524775925904</v>
      </c>
      <c r="V424" s="298">
        <f t="shared" si="99"/>
        <v>0.44457255623676539</v>
      </c>
      <c r="W424" s="298">
        <f t="shared" si="99"/>
        <v>0.2783510093379421</v>
      </c>
      <c r="X424" s="298">
        <f t="shared" si="99"/>
        <v>0.28719485145204737</v>
      </c>
      <c r="Y424" s="298">
        <f t="shared" si="99"/>
        <v>0.64190466276961178</v>
      </c>
      <c r="Z424" s="298">
        <f t="shared" si="99"/>
        <v>0.4850497461526781</v>
      </c>
      <c r="AA424" s="298">
        <f t="shared" si="99"/>
        <v>0.21667192596705034</v>
      </c>
      <c r="AB424" s="298">
        <f t="shared" si="99"/>
        <v>0.83032918453806281</v>
      </c>
      <c r="AC424" s="298">
        <f t="shared" si="99"/>
        <v>0.28796101450880496</v>
      </c>
      <c r="AD424" s="298">
        <f t="shared" si="99"/>
        <v>0.18604775196003484</v>
      </c>
      <c r="AE424" s="298">
        <f t="shared" si="99"/>
        <v>0.36469660697641426</v>
      </c>
      <c r="AF424" s="298">
        <f t="shared" si="99"/>
        <v>0.37301333576909024</v>
      </c>
      <c r="AG424" s="298">
        <f t="shared" si="99"/>
        <v>0.31214182944375352</v>
      </c>
    </row>
    <row r="425" spans="1:33" ht="21" customHeight="1" outlineLevel="2">
      <c r="A425" s="299" t="s">
        <v>398</v>
      </c>
      <c r="B425" s="300"/>
      <c r="C425" s="301" t="s">
        <v>45</v>
      </c>
      <c r="D425" s="302">
        <f t="shared" ref="D425:AG425" si="100">IF(D$30=0,"-",(D$334)/D$30)</f>
        <v>0</v>
      </c>
      <c r="E425" s="302">
        <f t="shared" si="100"/>
        <v>0.25900273102544691</v>
      </c>
      <c r="F425" s="302" t="str">
        <f t="shared" si="100"/>
        <v>-</v>
      </c>
      <c r="G425" s="302">
        <f t="shared" si="100"/>
        <v>1.0261399057534983E-2</v>
      </c>
      <c r="H425" s="302">
        <f t="shared" si="100"/>
        <v>0.11372075076080784</v>
      </c>
      <c r="I425" s="302">
        <f t="shared" si="100"/>
        <v>0</v>
      </c>
      <c r="J425" s="302">
        <f t="shared" si="100"/>
        <v>5.5255085705629824E-3</v>
      </c>
      <c r="K425" s="302">
        <f t="shared" si="100"/>
        <v>0.37063640281568738</v>
      </c>
      <c r="L425" s="302">
        <f t="shared" si="100"/>
        <v>1.7820666647156946</v>
      </c>
      <c r="M425" s="302">
        <f t="shared" si="100"/>
        <v>0.47035318112759888</v>
      </c>
      <c r="N425" s="302">
        <f t="shared" si="100"/>
        <v>0.18947889553156858</v>
      </c>
      <c r="O425" s="302">
        <f t="shared" si="100"/>
        <v>0.16055854331580963</v>
      </c>
      <c r="P425" s="302">
        <f t="shared" si="100"/>
        <v>0</v>
      </c>
      <c r="Q425" s="302">
        <f t="shared" si="100"/>
        <v>4.9737691586545868E-2</v>
      </c>
      <c r="R425" s="302">
        <f t="shared" si="100"/>
        <v>0.4527866626309891</v>
      </c>
      <c r="S425" s="302">
        <f t="shared" si="100"/>
        <v>0.1431087626596213</v>
      </c>
      <c r="T425" s="302">
        <f t="shared" si="100"/>
        <v>0</v>
      </c>
      <c r="U425" s="302">
        <f t="shared" si="100"/>
        <v>2.2068919044129415E-2</v>
      </c>
      <c r="V425" s="302">
        <f t="shared" si="100"/>
        <v>0</v>
      </c>
      <c r="W425" s="302">
        <f t="shared" si="100"/>
        <v>8.8547891357367518E-3</v>
      </c>
      <c r="X425" s="302">
        <f t="shared" si="100"/>
        <v>0.19377941294660797</v>
      </c>
      <c r="Y425" s="302">
        <f t="shared" si="100"/>
        <v>8.8328053551736008E-2</v>
      </c>
      <c r="Z425" s="302">
        <f t="shared" si="100"/>
        <v>0.63322072265189577</v>
      </c>
      <c r="AA425" s="302">
        <f t="shared" si="100"/>
        <v>0.33825194496293653</v>
      </c>
      <c r="AB425" s="302">
        <f t="shared" si="100"/>
        <v>0.1492733681619586</v>
      </c>
      <c r="AC425" s="302">
        <f t="shared" si="100"/>
        <v>0.74745167263728085</v>
      </c>
      <c r="AD425" s="302">
        <f t="shared" si="100"/>
        <v>0</v>
      </c>
      <c r="AE425" s="302">
        <f t="shared" si="100"/>
        <v>7.9576512955360251E-2</v>
      </c>
      <c r="AF425" s="302">
        <f t="shared" si="100"/>
        <v>0.44386087601866786</v>
      </c>
      <c r="AG425" s="302">
        <f t="shared" si="100"/>
        <v>0</v>
      </c>
    </row>
    <row r="426" spans="1:33" ht="21" customHeight="1" outlineLevel="1">
      <c r="A426" s="118" t="s">
        <v>399</v>
      </c>
      <c r="B426" s="119"/>
      <c r="C426" s="120" t="s">
        <v>45</v>
      </c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</row>
    <row r="427" spans="1:33" ht="17.25" customHeight="1" outlineLevel="2">
      <c r="A427" s="287" t="s">
        <v>400</v>
      </c>
      <c r="B427" s="288"/>
      <c r="C427" s="289" t="s">
        <v>401</v>
      </c>
      <c r="D427" s="303"/>
      <c r="E427" s="303"/>
      <c r="F427" s="303"/>
      <c r="G427" s="303"/>
      <c r="H427" s="303"/>
      <c r="I427" s="303"/>
      <c r="J427" s="303"/>
      <c r="K427" s="303"/>
      <c r="L427" s="303"/>
      <c r="M427" s="303"/>
      <c r="N427" s="303"/>
      <c r="O427" s="303"/>
      <c r="P427" s="303"/>
      <c r="Q427" s="303"/>
      <c r="R427" s="303"/>
      <c r="S427" s="303"/>
      <c r="T427" s="303"/>
      <c r="U427" s="303"/>
      <c r="V427" s="303"/>
      <c r="W427" s="303"/>
      <c r="X427" s="303"/>
      <c r="Y427" s="303"/>
      <c r="Z427" s="303"/>
      <c r="AA427" s="303"/>
      <c r="AB427" s="303"/>
      <c r="AC427" s="303"/>
      <c r="AD427" s="303"/>
      <c r="AE427" s="303"/>
      <c r="AF427" s="303"/>
      <c r="AG427" s="303"/>
    </row>
    <row r="428" spans="1:33" ht="18" customHeight="1" outlineLevel="2">
      <c r="A428" s="287" t="s">
        <v>402</v>
      </c>
      <c r="B428" s="288"/>
      <c r="C428" s="289" t="s">
        <v>401</v>
      </c>
      <c r="D428" s="303"/>
      <c r="E428" s="303"/>
      <c r="F428" s="303"/>
      <c r="G428" s="303"/>
      <c r="H428" s="303"/>
      <c r="I428" s="303"/>
      <c r="J428" s="303"/>
      <c r="K428" s="303"/>
      <c r="L428" s="303"/>
      <c r="M428" s="303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  <c r="AA428" s="303"/>
      <c r="AB428" s="303"/>
      <c r="AC428" s="303"/>
      <c r="AD428" s="303"/>
      <c r="AE428" s="303"/>
      <c r="AF428" s="303"/>
      <c r="AG428" s="303"/>
    </row>
    <row r="429" spans="1:33" ht="18" customHeight="1" outlineLevel="2">
      <c r="A429" s="287" t="s">
        <v>403</v>
      </c>
      <c r="B429" s="288"/>
      <c r="C429" s="289" t="s">
        <v>401</v>
      </c>
      <c r="D429" s="303"/>
      <c r="E429" s="303"/>
      <c r="F429" s="303"/>
      <c r="G429" s="303"/>
      <c r="H429" s="303"/>
      <c r="I429" s="303"/>
      <c r="J429" s="303"/>
      <c r="K429" s="303"/>
      <c r="L429" s="303"/>
      <c r="M429" s="303"/>
      <c r="N429" s="303"/>
      <c r="O429" s="303"/>
      <c r="P429" s="303"/>
      <c r="Q429" s="303"/>
      <c r="R429" s="303"/>
      <c r="S429" s="303"/>
      <c r="T429" s="303"/>
      <c r="U429" s="303"/>
      <c r="V429" s="303"/>
      <c r="W429" s="303"/>
      <c r="X429" s="303"/>
      <c r="Y429" s="303"/>
      <c r="Z429" s="303"/>
      <c r="AA429" s="303"/>
      <c r="AB429" s="303"/>
      <c r="AC429" s="303"/>
      <c r="AD429" s="303"/>
      <c r="AE429" s="303"/>
      <c r="AF429" s="303"/>
      <c r="AG429" s="303"/>
    </row>
    <row r="430" spans="1:33" ht="18" customHeight="1" outlineLevel="2">
      <c r="A430" s="287" t="s">
        <v>404</v>
      </c>
      <c r="B430" s="288"/>
      <c r="C430" s="289" t="s">
        <v>401</v>
      </c>
      <c r="D430" s="303"/>
      <c r="E430" s="303"/>
      <c r="F430" s="303"/>
      <c r="G430" s="303"/>
      <c r="H430" s="303"/>
      <c r="I430" s="303"/>
      <c r="J430" s="303"/>
      <c r="K430" s="303"/>
      <c r="L430" s="303"/>
      <c r="M430" s="303"/>
      <c r="N430" s="303"/>
      <c r="O430" s="303"/>
      <c r="P430" s="303"/>
      <c r="Q430" s="303"/>
      <c r="R430" s="303"/>
      <c r="S430" s="303"/>
      <c r="T430" s="303"/>
      <c r="U430" s="303"/>
      <c r="V430" s="303"/>
      <c r="W430" s="303"/>
      <c r="X430" s="303"/>
      <c r="Y430" s="303"/>
      <c r="Z430" s="303"/>
      <c r="AA430" s="303"/>
      <c r="AB430" s="303"/>
      <c r="AC430" s="303"/>
      <c r="AD430" s="303"/>
      <c r="AE430" s="303"/>
      <c r="AF430" s="303"/>
      <c r="AG430" s="303"/>
    </row>
    <row r="431" spans="1:33" ht="18" customHeight="1" outlineLevel="2">
      <c r="A431" s="287" t="s">
        <v>405</v>
      </c>
      <c r="B431" s="288"/>
      <c r="C431" s="289" t="s">
        <v>401</v>
      </c>
      <c r="D431" s="303"/>
      <c r="E431" s="303"/>
      <c r="F431" s="303"/>
      <c r="G431" s="303"/>
      <c r="H431" s="303"/>
      <c r="I431" s="303"/>
      <c r="J431" s="303"/>
      <c r="K431" s="303"/>
      <c r="L431" s="303"/>
      <c r="M431" s="303"/>
      <c r="N431" s="303"/>
      <c r="O431" s="303"/>
      <c r="P431" s="303"/>
      <c r="Q431" s="303"/>
      <c r="R431" s="303"/>
      <c r="S431" s="303"/>
      <c r="T431" s="303"/>
      <c r="U431" s="303"/>
      <c r="V431" s="303"/>
      <c r="W431" s="303"/>
      <c r="X431" s="303"/>
      <c r="Y431" s="303"/>
      <c r="Z431" s="303"/>
      <c r="AA431" s="303"/>
      <c r="AB431" s="303"/>
      <c r="AC431" s="303"/>
      <c r="AD431" s="303"/>
      <c r="AE431" s="303"/>
      <c r="AF431" s="303"/>
      <c r="AG431" s="303"/>
    </row>
    <row r="432" spans="1:33" ht="18" customHeight="1" outlineLevel="2">
      <c r="A432" s="287" t="s">
        <v>406</v>
      </c>
      <c r="B432" s="288"/>
      <c r="C432" s="289" t="s">
        <v>401</v>
      </c>
      <c r="D432" s="303"/>
      <c r="E432" s="303"/>
      <c r="F432" s="303"/>
      <c r="G432" s="303"/>
      <c r="H432" s="303"/>
      <c r="I432" s="303"/>
      <c r="J432" s="303"/>
      <c r="K432" s="303"/>
      <c r="L432" s="303"/>
      <c r="M432" s="303"/>
      <c r="N432" s="303"/>
      <c r="O432" s="303"/>
      <c r="P432" s="303"/>
      <c r="Q432" s="303"/>
      <c r="R432" s="303"/>
      <c r="S432" s="303"/>
      <c r="T432" s="303"/>
      <c r="U432" s="303"/>
      <c r="V432" s="303"/>
      <c r="W432" s="303"/>
      <c r="X432" s="303"/>
      <c r="Y432" s="303"/>
      <c r="Z432" s="303"/>
      <c r="AA432" s="303"/>
      <c r="AB432" s="303"/>
      <c r="AC432" s="303"/>
      <c r="AD432" s="303"/>
      <c r="AE432" s="303"/>
      <c r="AF432" s="303"/>
      <c r="AG432" s="303"/>
    </row>
    <row r="433" spans="1:33" ht="18" customHeight="1" outlineLevel="2">
      <c r="A433" s="287" t="s">
        <v>407</v>
      </c>
      <c r="B433" s="288"/>
      <c r="C433" s="289" t="s">
        <v>401</v>
      </c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  <c r="N433" s="303"/>
      <c r="O433" s="303"/>
      <c r="P433" s="303"/>
      <c r="Q433" s="303"/>
      <c r="R433" s="303"/>
      <c r="S433" s="303"/>
      <c r="T433" s="303"/>
      <c r="U433" s="303"/>
      <c r="V433" s="303"/>
      <c r="W433" s="303"/>
      <c r="X433" s="303"/>
      <c r="Y433" s="303"/>
      <c r="Z433" s="303"/>
      <c r="AA433" s="303"/>
      <c r="AB433" s="303"/>
      <c r="AC433" s="303"/>
      <c r="AD433" s="303"/>
      <c r="AE433" s="303"/>
      <c r="AF433" s="303"/>
      <c r="AG433" s="303"/>
    </row>
    <row r="434" spans="1:33" ht="18" customHeight="1" outlineLevel="2">
      <c r="A434" s="287" t="s">
        <v>408</v>
      </c>
      <c r="B434" s="288"/>
      <c r="C434" s="289" t="s">
        <v>401</v>
      </c>
      <c r="D434" s="303"/>
      <c r="E434" s="303"/>
      <c r="F434" s="303"/>
      <c r="G434" s="303"/>
      <c r="H434" s="303"/>
      <c r="I434" s="303"/>
      <c r="J434" s="303"/>
      <c r="K434" s="303"/>
      <c r="L434" s="303"/>
      <c r="M434" s="303"/>
      <c r="N434" s="303"/>
      <c r="O434" s="303"/>
      <c r="P434" s="303"/>
      <c r="Q434" s="303"/>
      <c r="R434" s="303"/>
      <c r="S434" s="303"/>
      <c r="T434" s="303"/>
      <c r="U434" s="303"/>
      <c r="V434" s="303"/>
      <c r="W434" s="303"/>
      <c r="X434" s="303"/>
      <c r="Y434" s="303"/>
      <c r="Z434" s="303"/>
      <c r="AA434" s="303"/>
      <c r="AB434" s="303"/>
      <c r="AC434" s="303"/>
      <c r="AD434" s="303"/>
      <c r="AE434" s="303"/>
      <c r="AF434" s="303"/>
      <c r="AG434" s="303"/>
    </row>
    <row r="435" spans="1:33" ht="18" customHeight="1" outlineLevel="2">
      <c r="A435" s="287" t="s">
        <v>409</v>
      </c>
      <c r="B435" s="288"/>
      <c r="C435" s="289" t="s">
        <v>401</v>
      </c>
      <c r="D435" s="303"/>
      <c r="E435" s="303"/>
      <c r="F435" s="303"/>
      <c r="G435" s="303"/>
      <c r="H435" s="303"/>
      <c r="I435" s="303"/>
      <c r="J435" s="303"/>
      <c r="K435" s="303"/>
      <c r="L435" s="303"/>
      <c r="M435" s="303"/>
      <c r="N435" s="303"/>
      <c r="O435" s="303"/>
      <c r="P435" s="303"/>
      <c r="Q435" s="303"/>
      <c r="R435" s="303"/>
      <c r="S435" s="303"/>
      <c r="T435" s="303"/>
      <c r="U435" s="303"/>
      <c r="V435" s="303"/>
      <c r="W435" s="303"/>
      <c r="X435" s="303"/>
      <c r="Y435" s="303"/>
      <c r="Z435" s="303"/>
      <c r="AA435" s="303"/>
      <c r="AB435" s="303"/>
      <c r="AC435" s="303"/>
      <c r="AD435" s="303"/>
      <c r="AE435" s="303"/>
      <c r="AF435" s="303"/>
      <c r="AG435" s="303"/>
    </row>
    <row r="436" spans="1:33" ht="18" customHeight="1" outlineLevel="2">
      <c r="A436" s="299" t="s">
        <v>410</v>
      </c>
      <c r="B436" s="300"/>
      <c r="C436" s="301" t="s">
        <v>401</v>
      </c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  <c r="N436" s="304"/>
      <c r="O436" s="304"/>
      <c r="P436" s="304"/>
      <c r="Q436" s="304"/>
      <c r="R436" s="304"/>
      <c r="S436" s="304"/>
      <c r="T436" s="304"/>
      <c r="U436" s="304"/>
      <c r="V436" s="304"/>
      <c r="W436" s="304"/>
      <c r="X436" s="304"/>
      <c r="Y436" s="304"/>
      <c r="Z436" s="304"/>
      <c r="AA436" s="304"/>
      <c r="AB436" s="304"/>
      <c r="AC436" s="304"/>
      <c r="AD436" s="304"/>
      <c r="AE436" s="304"/>
      <c r="AF436" s="304"/>
      <c r="AG436" s="304"/>
    </row>
    <row r="437" spans="1:33" ht="18" customHeight="1"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</row>
    <row r="438" spans="1:33"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</row>
  </sheetData>
  <dataConsolidate/>
  <mergeCells count="32">
    <mergeCell ref="AE4:AE6"/>
    <mergeCell ref="AF4:AF6"/>
    <mergeCell ref="AG4:AG6"/>
    <mergeCell ref="Z4:Z6"/>
    <mergeCell ref="AA4:AA6"/>
    <mergeCell ref="AB4:AB6"/>
    <mergeCell ref="AC4:AC6"/>
    <mergeCell ref="AD4:AD6"/>
    <mergeCell ref="U4:U6"/>
    <mergeCell ref="V4:V6"/>
    <mergeCell ref="W4:W6"/>
    <mergeCell ref="X4:X6"/>
    <mergeCell ref="Y4:Y6"/>
    <mergeCell ref="Q4:Q6"/>
    <mergeCell ref="R4:R6"/>
    <mergeCell ref="S4:S6"/>
    <mergeCell ref="T4:T6"/>
    <mergeCell ref="N4:N6"/>
    <mergeCell ref="A4:B6"/>
    <mergeCell ref="C4:C6"/>
    <mergeCell ref="D4:D6"/>
    <mergeCell ref="P4:P6"/>
    <mergeCell ref="O4:O6"/>
    <mergeCell ref="G4:G6"/>
    <mergeCell ref="E4:E6"/>
    <mergeCell ref="F4:F6"/>
    <mergeCell ref="H4:H6"/>
    <mergeCell ref="I4:I6"/>
    <mergeCell ref="J4:J6"/>
    <mergeCell ref="K4:K6"/>
    <mergeCell ref="L4:L6"/>
    <mergeCell ref="M4:M6"/>
  </mergeCells>
  <printOptions horizontalCentered="1"/>
  <pageMargins left="0.2" right="0" top="0.25" bottom="0.25" header="0.3" footer="0.3"/>
  <pageSetup paperSize="9" scale="49" fitToHeight="5" orientation="portrait" r:id="rId1"/>
  <headerFooter>
    <oddHeader>&amp;R&amp;"Cordia New,Regular"&amp;22เอกสารแนบ 2</oddHeader>
    <oddFooter>&amp;Lงานบริการข้อมูลฯ กศผ.&amp;Rปรับปรุง 26 มี.ค. 64
เพิ่มรหัสบัญชีตามมาตรฐานบัญชีแบบใหม่</oddFooter>
  </headerFooter>
  <rowBreaks count="7" manualBreakCount="7">
    <brk id="61" max="16383" man="1"/>
    <brk id="130" max="16383" man="1"/>
    <brk id="201" max="16383" man="1"/>
    <brk id="258" max="16383" man="1"/>
    <brk id="324" max="16383" man="1"/>
    <brk id="368" max="16383" man="1"/>
    <brk id="402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98C4-4596-46CD-B142-2747D8E10227}">
  <sheetPr>
    <tabColor theme="4"/>
  </sheetPr>
  <dimension ref="A1:AC32"/>
  <sheetViews>
    <sheetView zoomScale="55" zoomScaleNormal="55" workbookViewId="0">
      <selection activeCell="K19" sqref="K19"/>
    </sheetView>
  </sheetViews>
  <sheetFormatPr defaultColWidth="9.140625" defaultRowHeight="21"/>
  <cols>
    <col min="1" max="1" width="16.140625" style="148" bestFit="1" customWidth="1"/>
    <col min="2" max="2" width="16.28515625" style="148" bestFit="1" customWidth="1"/>
    <col min="3" max="3" width="16.85546875" style="148" customWidth="1"/>
    <col min="4" max="13" width="16.28515625" style="148" bestFit="1" customWidth="1"/>
    <col min="14" max="14" width="18" style="148" bestFit="1" customWidth="1"/>
    <col min="15" max="15" width="16.140625" style="148" bestFit="1" customWidth="1"/>
    <col min="16" max="27" width="17.7109375" style="148" customWidth="1"/>
    <col min="28" max="28" width="16.42578125" style="148" bestFit="1" customWidth="1"/>
    <col min="29" max="16384" width="9.140625" style="148"/>
  </cols>
  <sheetData>
    <row r="1" spans="1:29" s="201" customFormat="1" ht="24" thickBot="1">
      <c r="A1" s="174" t="s">
        <v>494</v>
      </c>
      <c r="B1" s="200"/>
      <c r="C1" s="200" t="s">
        <v>623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6" t="s">
        <v>495</v>
      </c>
      <c r="P1" s="200"/>
      <c r="Q1" s="200" t="s">
        <v>623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9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9" s="209" customFormat="1" ht="26.25" customHeight="1">
      <c r="A3" s="229" t="s">
        <v>463</v>
      </c>
      <c r="B3" s="230" t="s">
        <v>496</v>
      </c>
      <c r="C3" s="230" t="s">
        <v>497</v>
      </c>
      <c r="D3" s="230" t="s">
        <v>498</v>
      </c>
      <c r="E3" s="230" t="s">
        <v>499</v>
      </c>
      <c r="F3" s="230" t="s">
        <v>500</v>
      </c>
      <c r="G3" s="230" t="s">
        <v>501</v>
      </c>
      <c r="H3" s="230" t="s">
        <v>502</v>
      </c>
      <c r="I3" s="230" t="s">
        <v>503</v>
      </c>
      <c r="J3" s="230" t="s">
        <v>504</v>
      </c>
      <c r="K3" s="230" t="s">
        <v>505</v>
      </c>
      <c r="L3" s="230" t="s">
        <v>506</v>
      </c>
      <c r="M3" s="231" t="s">
        <v>507</v>
      </c>
      <c r="N3" s="230" t="s">
        <v>2</v>
      </c>
      <c r="O3" s="207" t="s">
        <v>463</v>
      </c>
      <c r="P3" s="208" t="s">
        <v>508</v>
      </c>
      <c r="Q3" s="208" t="s">
        <v>509</v>
      </c>
      <c r="R3" s="208" t="s">
        <v>510</v>
      </c>
      <c r="S3" s="208" t="s">
        <v>511</v>
      </c>
      <c r="T3" s="208" t="s">
        <v>512</v>
      </c>
      <c r="U3" s="208" t="s">
        <v>513</v>
      </c>
      <c r="V3" s="208" t="s">
        <v>514</v>
      </c>
      <c r="W3" s="208" t="s">
        <v>515</v>
      </c>
      <c r="X3" s="208" t="s">
        <v>516</v>
      </c>
      <c r="Y3" s="208" t="s">
        <v>517</v>
      </c>
      <c r="Z3" s="208" t="s">
        <v>518</v>
      </c>
      <c r="AA3" s="208" t="s">
        <v>519</v>
      </c>
    </row>
    <row r="4" spans="1:29">
      <c r="A4" s="232" t="s">
        <v>457</v>
      </c>
      <c r="B4" s="211">
        <v>69853.233490767729</v>
      </c>
      <c r="C4" s="211">
        <v>143690.44917530601</v>
      </c>
      <c r="D4" s="211">
        <v>45913.640463555996</v>
      </c>
      <c r="E4" s="211">
        <v>42323.433841201448</v>
      </c>
      <c r="F4" s="211">
        <v>72281.880429931043</v>
      </c>
      <c r="G4" s="211">
        <v>90552.765784844465</v>
      </c>
      <c r="H4" s="211">
        <v>49545.451614687139</v>
      </c>
      <c r="I4" s="211">
        <v>55708.275807621598</v>
      </c>
      <c r="J4" s="211">
        <v>123475.7651007581</v>
      </c>
      <c r="K4" s="211">
        <v>90756.323331428284</v>
      </c>
      <c r="L4" s="211">
        <v>206442.68262336843</v>
      </c>
      <c r="M4" s="211">
        <v>157858.09833652986</v>
      </c>
      <c r="N4" s="233">
        <f>SUM(B4:M4)</f>
        <v>1148402.0000000002</v>
      </c>
      <c r="O4" s="213" t="s">
        <v>457</v>
      </c>
      <c r="P4" s="214">
        <f>+B4</f>
        <v>69853.233490767729</v>
      </c>
      <c r="Q4" s="214">
        <f>+P4+C4</f>
        <v>213543.68266607373</v>
      </c>
      <c r="R4" s="214">
        <f t="shared" ref="R4:AA19" si="0">+Q4+D4</f>
        <v>259457.32312962972</v>
      </c>
      <c r="S4" s="214">
        <f t="shared" si="0"/>
        <v>301780.75697083119</v>
      </c>
      <c r="T4" s="214">
        <f t="shared" si="0"/>
        <v>374062.63740076224</v>
      </c>
      <c r="U4" s="214">
        <f t="shared" si="0"/>
        <v>464615.4031856067</v>
      </c>
      <c r="V4" s="214">
        <f t="shared" si="0"/>
        <v>514160.85480029386</v>
      </c>
      <c r="W4" s="214">
        <f t="shared" si="0"/>
        <v>569869.13060791546</v>
      </c>
      <c r="X4" s="214">
        <f t="shared" si="0"/>
        <v>693344.89570867352</v>
      </c>
      <c r="Y4" s="214">
        <f t="shared" si="0"/>
        <v>784101.21904010186</v>
      </c>
      <c r="Z4" s="214">
        <f t="shared" si="0"/>
        <v>990543.90166347031</v>
      </c>
      <c r="AA4" s="214">
        <f t="shared" si="0"/>
        <v>1148402.0000000002</v>
      </c>
      <c r="AB4" s="234"/>
      <c r="AC4" s="235"/>
    </row>
    <row r="5" spans="1:29">
      <c r="A5" s="236" t="s">
        <v>520</v>
      </c>
      <c r="B5" s="211">
        <v>59314384.530050613</v>
      </c>
      <c r="C5" s="211">
        <v>61929981.662081331</v>
      </c>
      <c r="D5" s="211">
        <v>62104936.174878381</v>
      </c>
      <c r="E5" s="211">
        <v>65392337.021468543</v>
      </c>
      <c r="F5" s="211">
        <v>61137204.464977749</v>
      </c>
      <c r="G5" s="211">
        <v>61111296.851908214</v>
      </c>
      <c r="H5" s="211">
        <v>66038466.075887449</v>
      </c>
      <c r="I5" s="211">
        <v>55997751.234012581</v>
      </c>
      <c r="J5" s="211">
        <v>57767776.688999526</v>
      </c>
      <c r="K5" s="211">
        <v>54546208.888799012</v>
      </c>
      <c r="L5" s="211">
        <v>61228530.918161087</v>
      </c>
      <c r="M5" s="211">
        <v>59497910.488775514</v>
      </c>
      <c r="N5" s="233">
        <f>SUM(B5:M5)</f>
        <v>726066784.99999988</v>
      </c>
      <c r="O5" s="216" t="s">
        <v>520</v>
      </c>
      <c r="P5" s="214">
        <f t="shared" ref="P5:P31" si="1">+B5</f>
        <v>59314384.530050613</v>
      </c>
      <c r="Q5" s="214">
        <f t="shared" ref="Q5:AA31" si="2">+P5+C5</f>
        <v>121244366.19213194</v>
      </c>
      <c r="R5" s="214">
        <f t="shared" si="0"/>
        <v>183349302.36701033</v>
      </c>
      <c r="S5" s="214">
        <f t="shared" si="0"/>
        <v>248741639.38847888</v>
      </c>
      <c r="T5" s="214">
        <f t="shared" si="0"/>
        <v>309878843.85345662</v>
      </c>
      <c r="U5" s="214">
        <f t="shared" si="0"/>
        <v>370990140.70536482</v>
      </c>
      <c r="V5" s="214">
        <f t="shared" si="0"/>
        <v>437028606.78125226</v>
      </c>
      <c r="W5" s="214">
        <f t="shared" si="0"/>
        <v>493026358.01526487</v>
      </c>
      <c r="X5" s="214">
        <f t="shared" si="0"/>
        <v>550794134.7042644</v>
      </c>
      <c r="Y5" s="214">
        <f t="shared" si="0"/>
        <v>605340343.59306335</v>
      </c>
      <c r="Z5" s="214">
        <f t="shared" si="0"/>
        <v>666568874.51122439</v>
      </c>
      <c r="AA5" s="214">
        <f t="shared" si="0"/>
        <v>726066784.99999988</v>
      </c>
      <c r="AB5" s="234"/>
      <c r="AC5" s="235"/>
    </row>
    <row r="6" spans="1:29">
      <c r="A6" s="236" t="s">
        <v>521</v>
      </c>
      <c r="B6" s="211">
        <v>986907.88881198782</v>
      </c>
      <c r="C6" s="211">
        <v>1016121.7871336044</v>
      </c>
      <c r="D6" s="211">
        <v>1012561.250389169</v>
      </c>
      <c r="E6" s="211">
        <v>1090197.8782800224</v>
      </c>
      <c r="F6" s="211">
        <v>1036976.0403082268</v>
      </c>
      <c r="G6" s="211">
        <v>1075389.4794324902</v>
      </c>
      <c r="H6" s="211">
        <v>1269139.1672789715</v>
      </c>
      <c r="I6" s="211">
        <v>1121033.0708189581</v>
      </c>
      <c r="J6" s="211">
        <v>1101718.805158444</v>
      </c>
      <c r="K6" s="211">
        <v>1028459.6740385139</v>
      </c>
      <c r="L6" s="211">
        <v>1128311.727134465</v>
      </c>
      <c r="M6" s="211">
        <v>1098833.2312151457</v>
      </c>
      <c r="N6" s="233">
        <f t="shared" ref="N6:N31" si="3">SUM(B6:M6)</f>
        <v>12965649.999999998</v>
      </c>
      <c r="O6" s="216" t="s">
        <v>521</v>
      </c>
      <c r="P6" s="214">
        <f t="shared" si="1"/>
        <v>986907.88881198782</v>
      </c>
      <c r="Q6" s="214">
        <f t="shared" si="2"/>
        <v>2003029.6759455921</v>
      </c>
      <c r="R6" s="214">
        <f t="shared" si="0"/>
        <v>3015590.9263347611</v>
      </c>
      <c r="S6" s="214">
        <f t="shared" si="0"/>
        <v>4105788.8046147833</v>
      </c>
      <c r="T6" s="214">
        <f t="shared" si="0"/>
        <v>5142764.8449230101</v>
      </c>
      <c r="U6" s="214">
        <f t="shared" si="0"/>
        <v>6218154.3243554998</v>
      </c>
      <c r="V6" s="214">
        <f t="shared" si="0"/>
        <v>7487293.4916344713</v>
      </c>
      <c r="W6" s="214">
        <f t="shared" si="0"/>
        <v>8608326.5624534301</v>
      </c>
      <c r="X6" s="214">
        <f t="shared" si="0"/>
        <v>9710045.3676118739</v>
      </c>
      <c r="Y6" s="214">
        <f t="shared" si="0"/>
        <v>10738505.041650388</v>
      </c>
      <c r="Z6" s="214">
        <f t="shared" si="0"/>
        <v>11866816.768784853</v>
      </c>
      <c r="AA6" s="214">
        <f t="shared" si="0"/>
        <v>12965649.999999998</v>
      </c>
      <c r="AB6" s="234"/>
      <c r="AC6" s="235"/>
    </row>
    <row r="7" spans="1:29">
      <c r="A7" s="236" t="s">
        <v>522</v>
      </c>
      <c r="B7" s="211">
        <v>6165258.8807802806</v>
      </c>
      <c r="C7" s="211">
        <v>6398048.19123175</v>
      </c>
      <c r="D7" s="211">
        <v>6478303.7163288156</v>
      </c>
      <c r="E7" s="211">
        <v>6835876.1685781339</v>
      </c>
      <c r="F7" s="211">
        <v>6528622.0854397826</v>
      </c>
      <c r="G7" s="211">
        <v>6703729.4921819614</v>
      </c>
      <c r="H7" s="211">
        <v>7579115.7630756628</v>
      </c>
      <c r="I7" s="211">
        <v>6817657.4582575141</v>
      </c>
      <c r="J7" s="211">
        <v>6791968.5753428452</v>
      </c>
      <c r="K7" s="211">
        <v>6166846.1063150847</v>
      </c>
      <c r="L7" s="211">
        <v>6798481.5131495893</v>
      </c>
      <c r="M7" s="211">
        <v>6475372.0493185846</v>
      </c>
      <c r="N7" s="233">
        <f t="shared" si="3"/>
        <v>79739280</v>
      </c>
      <c r="O7" s="216" t="s">
        <v>522</v>
      </c>
      <c r="P7" s="214">
        <f t="shared" si="1"/>
        <v>6165258.8807802806</v>
      </c>
      <c r="Q7" s="214">
        <f t="shared" si="2"/>
        <v>12563307.07201203</v>
      </c>
      <c r="R7" s="214">
        <f t="shared" si="0"/>
        <v>19041610.788340844</v>
      </c>
      <c r="S7" s="214">
        <f t="shared" si="0"/>
        <v>25877486.956918977</v>
      </c>
      <c r="T7" s="214">
        <f t="shared" si="0"/>
        <v>32406109.04235876</v>
      </c>
      <c r="U7" s="214">
        <f t="shared" si="0"/>
        <v>39109838.53454072</v>
      </c>
      <c r="V7" s="214">
        <f t="shared" si="0"/>
        <v>46688954.297616385</v>
      </c>
      <c r="W7" s="214">
        <f t="shared" si="0"/>
        <v>53506611.755873896</v>
      </c>
      <c r="X7" s="214">
        <f t="shared" si="0"/>
        <v>60298580.331216738</v>
      </c>
      <c r="Y7" s="214">
        <f t="shared" si="0"/>
        <v>66465426.437531821</v>
      </c>
      <c r="Z7" s="214">
        <f t="shared" si="0"/>
        <v>73263907.950681418</v>
      </c>
      <c r="AA7" s="214">
        <f t="shared" si="0"/>
        <v>79739280</v>
      </c>
      <c r="AB7" s="234"/>
      <c r="AC7" s="235"/>
    </row>
    <row r="8" spans="1:29">
      <c r="A8" s="236" t="s">
        <v>523</v>
      </c>
      <c r="B8" s="211">
        <v>9995586.5924438592</v>
      </c>
      <c r="C8" s="211">
        <v>10279877.443650933</v>
      </c>
      <c r="D8" s="211">
        <v>10390449.741251487</v>
      </c>
      <c r="E8" s="211">
        <v>11389137.220771791</v>
      </c>
      <c r="F8" s="211">
        <v>10507645.910677826</v>
      </c>
      <c r="G8" s="211">
        <v>10479508.614922699</v>
      </c>
      <c r="H8" s="211">
        <v>11677997.437360357</v>
      </c>
      <c r="I8" s="211">
        <v>10225573.905966349</v>
      </c>
      <c r="J8" s="211">
        <v>11097232.97278522</v>
      </c>
      <c r="K8" s="211">
        <v>9564861.4642476682</v>
      </c>
      <c r="L8" s="211">
        <v>10712630.181404399</v>
      </c>
      <c r="M8" s="211">
        <v>11031778.514517432</v>
      </c>
      <c r="N8" s="233">
        <f t="shared" si="3"/>
        <v>127352280.00000003</v>
      </c>
      <c r="O8" s="216" t="s">
        <v>523</v>
      </c>
      <c r="P8" s="214">
        <f t="shared" si="1"/>
        <v>9995586.5924438592</v>
      </c>
      <c r="Q8" s="214">
        <f t="shared" si="2"/>
        <v>20275464.036094792</v>
      </c>
      <c r="R8" s="214">
        <f t="shared" si="0"/>
        <v>30665913.777346279</v>
      </c>
      <c r="S8" s="214">
        <f t="shared" si="0"/>
        <v>42055050.998118073</v>
      </c>
      <c r="T8" s="214">
        <f t="shared" si="0"/>
        <v>52562696.908795901</v>
      </c>
      <c r="U8" s="214">
        <f t="shared" si="0"/>
        <v>63042205.523718596</v>
      </c>
      <c r="V8" s="214">
        <f t="shared" si="0"/>
        <v>74720202.961078957</v>
      </c>
      <c r="W8" s="214">
        <f t="shared" si="0"/>
        <v>84945776.867045313</v>
      </c>
      <c r="X8" s="214">
        <f t="shared" si="0"/>
        <v>96043009.839830533</v>
      </c>
      <c r="Y8" s="214">
        <f t="shared" si="0"/>
        <v>105607871.30407821</v>
      </c>
      <c r="Z8" s="214">
        <f t="shared" si="0"/>
        <v>116320501.4854826</v>
      </c>
      <c r="AA8" s="214">
        <f t="shared" si="0"/>
        <v>127352280.00000003</v>
      </c>
      <c r="AB8" s="234"/>
      <c r="AC8" s="235"/>
    </row>
    <row r="9" spans="1:29">
      <c r="A9" s="236" t="s">
        <v>524</v>
      </c>
      <c r="B9" s="211">
        <v>2642567.0095047029</v>
      </c>
      <c r="C9" s="211">
        <v>2760228.0076947128</v>
      </c>
      <c r="D9" s="211">
        <v>2747953.9878338822</v>
      </c>
      <c r="E9" s="211">
        <v>3037366.4442099505</v>
      </c>
      <c r="F9" s="211">
        <v>2886645.3270524335</v>
      </c>
      <c r="G9" s="211">
        <v>2735072.5445884555</v>
      </c>
      <c r="H9" s="211">
        <v>3045967.3871847391</v>
      </c>
      <c r="I9" s="211">
        <v>2635117.0317344894</v>
      </c>
      <c r="J9" s="211">
        <v>2688186.1866929499</v>
      </c>
      <c r="K9" s="211">
        <v>2626630.7582778903</v>
      </c>
      <c r="L9" s="211">
        <v>2828125.3615594818</v>
      </c>
      <c r="M9" s="211">
        <v>2778329.9536663089</v>
      </c>
      <c r="N9" s="233">
        <f t="shared" si="3"/>
        <v>33412189.999999993</v>
      </c>
      <c r="O9" s="216" t="s">
        <v>524</v>
      </c>
      <c r="P9" s="214">
        <f t="shared" si="1"/>
        <v>2642567.0095047029</v>
      </c>
      <c r="Q9" s="214">
        <f t="shared" si="2"/>
        <v>5402795.0171994157</v>
      </c>
      <c r="R9" s="214">
        <f t="shared" si="0"/>
        <v>8150749.0050332975</v>
      </c>
      <c r="S9" s="214">
        <f t="shared" si="0"/>
        <v>11188115.449243248</v>
      </c>
      <c r="T9" s="214">
        <f t="shared" si="0"/>
        <v>14074760.776295681</v>
      </c>
      <c r="U9" s="214">
        <f t="shared" si="0"/>
        <v>16809833.320884135</v>
      </c>
      <c r="V9" s="214">
        <f t="shared" si="0"/>
        <v>19855800.708068874</v>
      </c>
      <c r="W9" s="214">
        <f t="shared" si="0"/>
        <v>22490917.739803363</v>
      </c>
      <c r="X9" s="214">
        <f t="shared" si="0"/>
        <v>25179103.926496312</v>
      </c>
      <c r="Y9" s="214">
        <f t="shared" si="0"/>
        <v>27805734.684774201</v>
      </c>
      <c r="Z9" s="214">
        <f t="shared" si="0"/>
        <v>30633860.046333682</v>
      </c>
      <c r="AA9" s="214">
        <f t="shared" si="0"/>
        <v>33412189.999999993</v>
      </c>
      <c r="AB9" s="234"/>
      <c r="AC9" s="235"/>
    </row>
    <row r="10" spans="1:29">
      <c r="A10" s="236" t="s">
        <v>525</v>
      </c>
      <c r="B10" s="211">
        <v>2342994.1146677015</v>
      </c>
      <c r="C10" s="211">
        <v>2391555.5165509977</v>
      </c>
      <c r="D10" s="211">
        <v>2307031.9607236078</v>
      </c>
      <c r="E10" s="211">
        <v>2463485.1631224188</v>
      </c>
      <c r="F10" s="211">
        <v>2383502.1950286608</v>
      </c>
      <c r="G10" s="211">
        <v>2326702.9106059019</v>
      </c>
      <c r="H10" s="211">
        <v>2538668.6549903387</v>
      </c>
      <c r="I10" s="211">
        <v>2361403.8211697624</v>
      </c>
      <c r="J10" s="211">
        <v>2405896.74260657</v>
      </c>
      <c r="K10" s="211">
        <v>2300784.5856939093</v>
      </c>
      <c r="L10" s="211">
        <v>2565044.6077223239</v>
      </c>
      <c r="M10" s="211">
        <v>2458169.7271178081</v>
      </c>
      <c r="N10" s="233">
        <f t="shared" si="3"/>
        <v>28845240</v>
      </c>
      <c r="O10" s="216" t="s">
        <v>525</v>
      </c>
      <c r="P10" s="214">
        <f t="shared" si="1"/>
        <v>2342994.1146677015</v>
      </c>
      <c r="Q10" s="214">
        <f t="shared" si="2"/>
        <v>4734549.6312186997</v>
      </c>
      <c r="R10" s="214">
        <f t="shared" si="0"/>
        <v>7041581.5919423075</v>
      </c>
      <c r="S10" s="214">
        <f t="shared" si="0"/>
        <v>9505066.7550647259</v>
      </c>
      <c r="T10" s="214">
        <f t="shared" si="0"/>
        <v>11888568.950093387</v>
      </c>
      <c r="U10" s="214">
        <f t="shared" si="0"/>
        <v>14215271.860699289</v>
      </c>
      <c r="V10" s="214">
        <f t="shared" si="0"/>
        <v>16753940.515689626</v>
      </c>
      <c r="W10" s="214">
        <f t="shared" si="0"/>
        <v>19115344.33685939</v>
      </c>
      <c r="X10" s="214">
        <f t="shared" si="0"/>
        <v>21521241.079465959</v>
      </c>
      <c r="Y10" s="214">
        <f t="shared" si="0"/>
        <v>23822025.66515987</v>
      </c>
      <c r="Z10" s="214">
        <f t="shared" si="0"/>
        <v>26387070.272882193</v>
      </c>
      <c r="AA10" s="214">
        <f t="shared" si="0"/>
        <v>28845240</v>
      </c>
      <c r="AB10" s="234"/>
      <c r="AC10" s="235"/>
    </row>
    <row r="11" spans="1:29">
      <c r="A11" s="236" t="s">
        <v>526</v>
      </c>
      <c r="B11" s="211">
        <v>3092780.9899463886</v>
      </c>
      <c r="C11" s="211">
        <v>3099596.0670088609</v>
      </c>
      <c r="D11" s="211">
        <v>3182048.0627940921</v>
      </c>
      <c r="E11" s="211">
        <v>3299901.8335549114</v>
      </c>
      <c r="F11" s="211">
        <v>3229321.0751925842</v>
      </c>
      <c r="G11" s="211">
        <v>3304146.8553297091</v>
      </c>
      <c r="H11" s="211">
        <v>3623880.1468539154</v>
      </c>
      <c r="I11" s="211">
        <v>3295918.6003846545</v>
      </c>
      <c r="J11" s="211">
        <v>3102379.5560519337</v>
      </c>
      <c r="K11" s="211">
        <v>2854407.5701091681</v>
      </c>
      <c r="L11" s="211">
        <v>3352739.806782038</v>
      </c>
      <c r="M11" s="211">
        <v>3176749.4359917413</v>
      </c>
      <c r="N11" s="233">
        <f t="shared" si="3"/>
        <v>38613869.999999993</v>
      </c>
      <c r="O11" s="216" t="s">
        <v>526</v>
      </c>
      <c r="P11" s="214">
        <f t="shared" si="1"/>
        <v>3092780.9899463886</v>
      </c>
      <c r="Q11" s="214">
        <f t="shared" si="2"/>
        <v>6192377.05695525</v>
      </c>
      <c r="R11" s="214">
        <f t="shared" si="0"/>
        <v>9374425.1197493412</v>
      </c>
      <c r="S11" s="214">
        <f t="shared" si="0"/>
        <v>12674326.953304254</v>
      </c>
      <c r="T11" s="214">
        <f t="shared" si="0"/>
        <v>15903648.028496837</v>
      </c>
      <c r="U11" s="214">
        <f t="shared" si="0"/>
        <v>19207794.883826546</v>
      </c>
      <c r="V11" s="214">
        <f t="shared" si="0"/>
        <v>22831675.030680463</v>
      </c>
      <c r="W11" s="214">
        <f t="shared" si="0"/>
        <v>26127593.631065115</v>
      </c>
      <c r="X11" s="214">
        <f t="shared" si="0"/>
        <v>29229973.187117048</v>
      </c>
      <c r="Y11" s="214">
        <f t="shared" si="0"/>
        <v>32084380.757226214</v>
      </c>
      <c r="Z11" s="214">
        <f t="shared" si="0"/>
        <v>35437120.564008251</v>
      </c>
      <c r="AA11" s="214">
        <f t="shared" si="0"/>
        <v>38613869.999999993</v>
      </c>
      <c r="AB11" s="234"/>
      <c r="AC11" s="235"/>
    </row>
    <row r="12" spans="1:29">
      <c r="A12" s="236" t="s">
        <v>527</v>
      </c>
      <c r="B12" s="211">
        <v>2021561.7673558884</v>
      </c>
      <c r="C12" s="211">
        <v>2094943.0283073636</v>
      </c>
      <c r="D12" s="211">
        <v>2075306.0616200732</v>
      </c>
      <c r="E12" s="211">
        <v>2132098.4851258635</v>
      </c>
      <c r="F12" s="211">
        <v>2092820.5212124814</v>
      </c>
      <c r="G12" s="211">
        <v>2083416.6367063858</v>
      </c>
      <c r="H12" s="211">
        <v>2472991.8021356012</v>
      </c>
      <c r="I12" s="211">
        <v>2179763.8391998326</v>
      </c>
      <c r="J12" s="211">
        <v>2110779.1934779072</v>
      </c>
      <c r="K12" s="211">
        <v>1932275.7398183562</v>
      </c>
      <c r="L12" s="211">
        <v>2206143.2803821247</v>
      </c>
      <c r="M12" s="211">
        <v>2125189.6446581213</v>
      </c>
      <c r="N12" s="233">
        <f t="shared" si="3"/>
        <v>25527289.999999996</v>
      </c>
      <c r="O12" s="216" t="s">
        <v>527</v>
      </c>
      <c r="P12" s="214">
        <f t="shared" si="1"/>
        <v>2021561.7673558884</v>
      </c>
      <c r="Q12" s="214">
        <f t="shared" si="2"/>
        <v>4116504.795663252</v>
      </c>
      <c r="R12" s="214">
        <f t="shared" si="0"/>
        <v>6191810.8572833249</v>
      </c>
      <c r="S12" s="214">
        <f t="shared" si="0"/>
        <v>8323909.3424091879</v>
      </c>
      <c r="T12" s="214">
        <f t="shared" si="0"/>
        <v>10416729.863621669</v>
      </c>
      <c r="U12" s="214">
        <f t="shared" si="0"/>
        <v>12500146.500328055</v>
      </c>
      <c r="V12" s="214">
        <f t="shared" si="0"/>
        <v>14973138.302463656</v>
      </c>
      <c r="W12" s="214">
        <f t="shared" si="0"/>
        <v>17152902.141663488</v>
      </c>
      <c r="X12" s="214">
        <f t="shared" si="0"/>
        <v>19263681.335141394</v>
      </c>
      <c r="Y12" s="214">
        <f t="shared" si="0"/>
        <v>21195957.074959751</v>
      </c>
      <c r="Z12" s="214">
        <f t="shared" si="0"/>
        <v>23402100.355341874</v>
      </c>
      <c r="AA12" s="214">
        <f t="shared" si="0"/>
        <v>25527289.999999996</v>
      </c>
      <c r="AB12" s="234"/>
      <c r="AC12" s="235"/>
    </row>
    <row r="13" spans="1:29">
      <c r="A13" s="236" t="s">
        <v>528</v>
      </c>
      <c r="B13" s="211">
        <v>6484411.7293771701</v>
      </c>
      <c r="C13" s="211">
        <v>6705794.422591297</v>
      </c>
      <c r="D13" s="211">
        <v>6571593.5594397318</v>
      </c>
      <c r="E13" s="211">
        <v>6769663.5430507082</v>
      </c>
      <c r="F13" s="211">
        <v>6399681.1969256848</v>
      </c>
      <c r="G13" s="211">
        <v>6467829.7525217813</v>
      </c>
      <c r="H13" s="211">
        <v>7280299.5228654668</v>
      </c>
      <c r="I13" s="211">
        <v>6894210.2338110367</v>
      </c>
      <c r="J13" s="211">
        <v>6976024.1866995599</v>
      </c>
      <c r="K13" s="211">
        <v>6555988.2929946054</v>
      </c>
      <c r="L13" s="211">
        <v>7175093.9299035873</v>
      </c>
      <c r="M13" s="211">
        <v>6916639.6298193531</v>
      </c>
      <c r="N13" s="233">
        <f t="shared" si="3"/>
        <v>81197229.99999997</v>
      </c>
      <c r="O13" s="216" t="s">
        <v>528</v>
      </c>
      <c r="P13" s="214">
        <f t="shared" si="1"/>
        <v>6484411.7293771701</v>
      </c>
      <c r="Q13" s="214">
        <f t="shared" si="2"/>
        <v>13190206.151968468</v>
      </c>
      <c r="R13" s="214">
        <f t="shared" si="0"/>
        <v>19761799.711408198</v>
      </c>
      <c r="S13" s="214">
        <f t="shared" si="0"/>
        <v>26531463.254458904</v>
      </c>
      <c r="T13" s="214">
        <f t="shared" si="0"/>
        <v>32931144.451384589</v>
      </c>
      <c r="U13" s="214">
        <f t="shared" si="0"/>
        <v>39398974.203906372</v>
      </c>
      <c r="V13" s="214">
        <f t="shared" si="0"/>
        <v>46679273.726771839</v>
      </c>
      <c r="W13" s="214">
        <f t="shared" si="0"/>
        <v>53573483.960582875</v>
      </c>
      <c r="X13" s="214">
        <f t="shared" si="0"/>
        <v>60549508.147282436</v>
      </c>
      <c r="Y13" s="214">
        <f t="shared" si="0"/>
        <v>67105496.44027704</v>
      </c>
      <c r="Z13" s="214">
        <f t="shared" si="0"/>
        <v>74280590.370180622</v>
      </c>
      <c r="AA13" s="214">
        <f t="shared" si="0"/>
        <v>81197229.99999997</v>
      </c>
      <c r="AB13" s="234"/>
      <c r="AC13" s="235"/>
    </row>
    <row r="14" spans="1:29">
      <c r="A14" s="236" t="s">
        <v>529</v>
      </c>
      <c r="B14" s="211">
        <v>375818.79950056953</v>
      </c>
      <c r="C14" s="211">
        <v>399086.84339955618</v>
      </c>
      <c r="D14" s="211">
        <v>382149.05441652716</v>
      </c>
      <c r="E14" s="211">
        <v>420529.68014954147</v>
      </c>
      <c r="F14" s="211">
        <v>404465.8427007061</v>
      </c>
      <c r="G14" s="211">
        <v>416238.69026325189</v>
      </c>
      <c r="H14" s="211">
        <v>486377.93948068214</v>
      </c>
      <c r="I14" s="211">
        <v>434652.04143519426</v>
      </c>
      <c r="J14" s="211">
        <v>450593.27068775176</v>
      </c>
      <c r="K14" s="211">
        <v>411315.63124273246</v>
      </c>
      <c r="L14" s="211">
        <v>449309.18149649753</v>
      </c>
      <c r="M14" s="211">
        <v>428973.02522698982</v>
      </c>
      <c r="N14" s="233">
        <f t="shared" si="3"/>
        <v>5059510.0000000009</v>
      </c>
      <c r="O14" s="216" t="s">
        <v>529</v>
      </c>
      <c r="P14" s="214">
        <f t="shared" si="1"/>
        <v>375818.79950056953</v>
      </c>
      <c r="Q14" s="214">
        <f t="shared" si="2"/>
        <v>774905.64290012571</v>
      </c>
      <c r="R14" s="214">
        <f t="shared" si="0"/>
        <v>1157054.6973166529</v>
      </c>
      <c r="S14" s="214">
        <f t="shared" si="0"/>
        <v>1577584.3774661943</v>
      </c>
      <c r="T14" s="214">
        <f t="shared" si="0"/>
        <v>1982050.2201669004</v>
      </c>
      <c r="U14" s="214">
        <f t="shared" si="0"/>
        <v>2398288.9104301524</v>
      </c>
      <c r="V14" s="214">
        <f t="shared" si="0"/>
        <v>2884666.8499108348</v>
      </c>
      <c r="W14" s="214">
        <f t="shared" si="0"/>
        <v>3319318.891346029</v>
      </c>
      <c r="X14" s="214">
        <f t="shared" si="0"/>
        <v>3769912.1620337809</v>
      </c>
      <c r="Y14" s="214">
        <f t="shared" si="0"/>
        <v>4181227.7932765135</v>
      </c>
      <c r="Z14" s="214">
        <f t="shared" si="0"/>
        <v>4630536.9747730112</v>
      </c>
      <c r="AA14" s="214">
        <f t="shared" si="0"/>
        <v>5059510.0000000009</v>
      </c>
      <c r="AB14" s="234"/>
      <c r="AC14" s="235"/>
    </row>
    <row r="15" spans="1:29">
      <c r="A15" s="236" t="s">
        <v>530</v>
      </c>
      <c r="B15" s="211">
        <v>15873667.314773662</v>
      </c>
      <c r="C15" s="211">
        <v>16284637.423364818</v>
      </c>
      <c r="D15" s="211">
        <v>16420477.992355881</v>
      </c>
      <c r="E15" s="211">
        <v>16941868.999631062</v>
      </c>
      <c r="F15" s="211">
        <v>16712682.960162044</v>
      </c>
      <c r="G15" s="211">
        <v>16651314.456421185</v>
      </c>
      <c r="H15" s="211">
        <v>19027953.311755795</v>
      </c>
      <c r="I15" s="211">
        <v>16937927.884830482</v>
      </c>
      <c r="J15" s="211">
        <v>16953580.985773169</v>
      </c>
      <c r="K15" s="211">
        <v>15694902.800520668</v>
      </c>
      <c r="L15" s="211">
        <v>17547574.539672382</v>
      </c>
      <c r="M15" s="211">
        <v>16783261.33073885</v>
      </c>
      <c r="N15" s="233">
        <f t="shared" si="3"/>
        <v>201829849.99999997</v>
      </c>
      <c r="O15" s="216" t="s">
        <v>530</v>
      </c>
      <c r="P15" s="214">
        <f t="shared" si="1"/>
        <v>15873667.314773662</v>
      </c>
      <c r="Q15" s="214">
        <f t="shared" si="2"/>
        <v>32158304.738138482</v>
      </c>
      <c r="R15" s="214">
        <f t="shared" si="0"/>
        <v>48578782.730494365</v>
      </c>
      <c r="S15" s="214">
        <f t="shared" si="0"/>
        <v>65520651.730125427</v>
      </c>
      <c r="T15" s="214">
        <f t="shared" si="0"/>
        <v>82233334.690287471</v>
      </c>
      <c r="U15" s="214">
        <f t="shared" si="0"/>
        <v>98884649.146708652</v>
      </c>
      <c r="V15" s="214">
        <f t="shared" si="0"/>
        <v>117912602.45846444</v>
      </c>
      <c r="W15" s="214">
        <f t="shared" si="0"/>
        <v>134850530.34329492</v>
      </c>
      <c r="X15" s="214">
        <f t="shared" si="0"/>
        <v>151804111.32906809</v>
      </c>
      <c r="Y15" s="214">
        <f t="shared" si="0"/>
        <v>167499014.12958875</v>
      </c>
      <c r="Z15" s="214">
        <f t="shared" si="0"/>
        <v>185046588.66926113</v>
      </c>
      <c r="AA15" s="214">
        <f t="shared" si="0"/>
        <v>201829849.99999997</v>
      </c>
      <c r="AB15" s="234"/>
      <c r="AC15" s="235"/>
    </row>
    <row r="16" spans="1:29">
      <c r="A16" s="236" t="s">
        <v>531</v>
      </c>
      <c r="B16" s="211">
        <v>1728971.1984447201</v>
      </c>
      <c r="C16" s="211">
        <v>1758324.6302538179</v>
      </c>
      <c r="D16" s="211">
        <v>1855460.6755540837</v>
      </c>
      <c r="E16" s="211">
        <v>2026668.9655659341</v>
      </c>
      <c r="F16" s="211">
        <v>1884360.0759259614</v>
      </c>
      <c r="G16" s="211">
        <v>1879875.3640364625</v>
      </c>
      <c r="H16" s="211">
        <v>2213822.9592768634</v>
      </c>
      <c r="I16" s="211">
        <v>1947905.7742412109</v>
      </c>
      <c r="J16" s="211">
        <v>1874754.7936643315</v>
      </c>
      <c r="K16" s="211">
        <v>1744151.9184179027</v>
      </c>
      <c r="L16" s="211">
        <v>1934724.4024528468</v>
      </c>
      <c r="M16" s="211">
        <v>1836409.2421658644</v>
      </c>
      <c r="N16" s="233">
        <f t="shared" si="3"/>
        <v>22685429.999999996</v>
      </c>
      <c r="O16" s="216" t="s">
        <v>531</v>
      </c>
      <c r="P16" s="214">
        <f t="shared" si="1"/>
        <v>1728971.1984447201</v>
      </c>
      <c r="Q16" s="214">
        <f t="shared" si="2"/>
        <v>3487295.8286985382</v>
      </c>
      <c r="R16" s="214">
        <f t="shared" si="0"/>
        <v>5342756.5042526219</v>
      </c>
      <c r="S16" s="214">
        <f t="shared" si="0"/>
        <v>7369425.4698185557</v>
      </c>
      <c r="T16" s="214">
        <f t="shared" si="0"/>
        <v>9253785.5457445178</v>
      </c>
      <c r="U16" s="214">
        <f t="shared" si="0"/>
        <v>11133660.909780981</v>
      </c>
      <c r="V16" s="214">
        <f t="shared" si="0"/>
        <v>13347483.869057845</v>
      </c>
      <c r="W16" s="214">
        <f t="shared" si="0"/>
        <v>15295389.643299056</v>
      </c>
      <c r="X16" s="214">
        <f t="shared" si="0"/>
        <v>17170144.436963387</v>
      </c>
      <c r="Y16" s="214">
        <f t="shared" si="0"/>
        <v>18914296.355381288</v>
      </c>
      <c r="Z16" s="214">
        <f t="shared" si="0"/>
        <v>20849020.757834133</v>
      </c>
      <c r="AA16" s="214">
        <f t="shared" si="0"/>
        <v>22685429.999999996</v>
      </c>
      <c r="AB16" s="234"/>
      <c r="AC16" s="235"/>
    </row>
    <row r="17" spans="1:29">
      <c r="A17" s="236" t="s">
        <v>532</v>
      </c>
      <c r="B17" s="211">
        <v>2198152.9870624263</v>
      </c>
      <c r="C17" s="211">
        <v>2279406.175910071</v>
      </c>
      <c r="D17" s="211">
        <v>2346928.5478983205</v>
      </c>
      <c r="E17" s="211">
        <v>2546112.08610263</v>
      </c>
      <c r="F17" s="211">
        <v>2421486.628646763</v>
      </c>
      <c r="G17" s="211">
        <v>2453516.3115974227</v>
      </c>
      <c r="H17" s="211">
        <v>2805917.7328266455</v>
      </c>
      <c r="I17" s="211">
        <v>2529734.6029504472</v>
      </c>
      <c r="J17" s="211">
        <v>2456144.6928275474</v>
      </c>
      <c r="K17" s="211">
        <v>2246467.2937293984</v>
      </c>
      <c r="L17" s="211">
        <v>2455397.9665836156</v>
      </c>
      <c r="M17" s="211">
        <v>2351094.9738647137</v>
      </c>
      <c r="N17" s="233">
        <f t="shared" si="3"/>
        <v>29090360.000000007</v>
      </c>
      <c r="O17" s="216" t="s">
        <v>532</v>
      </c>
      <c r="P17" s="214">
        <f t="shared" si="1"/>
        <v>2198152.9870624263</v>
      </c>
      <c r="Q17" s="214">
        <f t="shared" si="2"/>
        <v>4477559.1629724968</v>
      </c>
      <c r="R17" s="214">
        <f t="shared" si="0"/>
        <v>6824487.7108708173</v>
      </c>
      <c r="S17" s="214">
        <f t="shared" si="0"/>
        <v>9370599.7969734482</v>
      </c>
      <c r="T17" s="214">
        <f t="shared" si="0"/>
        <v>11792086.425620211</v>
      </c>
      <c r="U17" s="214">
        <f t="shared" si="0"/>
        <v>14245602.737217635</v>
      </c>
      <c r="V17" s="214">
        <f t="shared" si="0"/>
        <v>17051520.470044281</v>
      </c>
      <c r="W17" s="214">
        <f t="shared" si="0"/>
        <v>19581255.072994728</v>
      </c>
      <c r="X17" s="214">
        <f t="shared" si="0"/>
        <v>22037399.765822276</v>
      </c>
      <c r="Y17" s="214">
        <f t="shared" si="0"/>
        <v>24283867.059551675</v>
      </c>
      <c r="Z17" s="214">
        <f t="shared" si="0"/>
        <v>26739265.026135292</v>
      </c>
      <c r="AA17" s="214">
        <f t="shared" si="0"/>
        <v>29090360.000000007</v>
      </c>
      <c r="AB17" s="234"/>
      <c r="AC17" s="235"/>
    </row>
    <row r="18" spans="1:29">
      <c r="A18" s="236" t="s">
        <v>533</v>
      </c>
      <c r="B18" s="211">
        <v>4606834.8453331031</v>
      </c>
      <c r="C18" s="211">
        <v>4826715.1959539568</v>
      </c>
      <c r="D18" s="211">
        <v>4749125.1633419469</v>
      </c>
      <c r="E18" s="211">
        <v>4934483.8133229688</v>
      </c>
      <c r="F18" s="211">
        <v>4750626.7370096575</v>
      </c>
      <c r="G18" s="211">
        <v>4669411.6153895557</v>
      </c>
      <c r="H18" s="211">
        <v>5283307.5061725043</v>
      </c>
      <c r="I18" s="211">
        <v>4664116.1467411043</v>
      </c>
      <c r="J18" s="211">
        <v>4632484.2098311679</v>
      </c>
      <c r="K18" s="211">
        <v>4443557.4744659178</v>
      </c>
      <c r="L18" s="211">
        <v>4956893.9938385123</v>
      </c>
      <c r="M18" s="211">
        <v>4769563.2985996017</v>
      </c>
      <c r="N18" s="233">
        <f t="shared" si="3"/>
        <v>57287119.999999993</v>
      </c>
      <c r="O18" s="216" t="s">
        <v>533</v>
      </c>
      <c r="P18" s="214">
        <f t="shared" si="1"/>
        <v>4606834.8453331031</v>
      </c>
      <c r="Q18" s="214">
        <f t="shared" si="2"/>
        <v>9433550.0412870608</v>
      </c>
      <c r="R18" s="214">
        <f t="shared" si="0"/>
        <v>14182675.204629008</v>
      </c>
      <c r="S18" s="214">
        <f t="shared" si="0"/>
        <v>19117159.017951977</v>
      </c>
      <c r="T18" s="214">
        <f t="shared" si="0"/>
        <v>23867785.754961632</v>
      </c>
      <c r="U18" s="214">
        <f t="shared" si="0"/>
        <v>28537197.370351188</v>
      </c>
      <c r="V18" s="214">
        <f t="shared" si="0"/>
        <v>33820504.876523688</v>
      </c>
      <c r="W18" s="214">
        <f t="shared" si="0"/>
        <v>38484621.023264796</v>
      </c>
      <c r="X18" s="214">
        <f t="shared" si="0"/>
        <v>43117105.233095966</v>
      </c>
      <c r="Y18" s="214">
        <f t="shared" si="0"/>
        <v>47560662.70756188</v>
      </c>
      <c r="Z18" s="214">
        <f t="shared" si="0"/>
        <v>52517556.701400392</v>
      </c>
      <c r="AA18" s="214">
        <f t="shared" si="0"/>
        <v>57287119.999999993</v>
      </c>
      <c r="AB18" s="234"/>
      <c r="AC18" s="235"/>
    </row>
    <row r="19" spans="1:29">
      <c r="A19" s="236" t="s">
        <v>534</v>
      </c>
      <c r="B19" s="211">
        <v>1785994.3927003015</v>
      </c>
      <c r="C19" s="211">
        <v>1824364.7208782285</v>
      </c>
      <c r="D19" s="211">
        <v>1834097.6771101051</v>
      </c>
      <c r="E19" s="211">
        <v>1948359.9104375241</v>
      </c>
      <c r="F19" s="211">
        <v>1882945.0762081903</v>
      </c>
      <c r="G19" s="211">
        <v>1836530.307441612</v>
      </c>
      <c r="H19" s="211">
        <v>2218984.8250347688</v>
      </c>
      <c r="I19" s="211">
        <v>1936542.6985372244</v>
      </c>
      <c r="J19" s="211">
        <v>1936703.8024888679</v>
      </c>
      <c r="K19" s="211">
        <v>1725517.656052968</v>
      </c>
      <c r="L19" s="211">
        <v>1938548.0266308032</v>
      </c>
      <c r="M19" s="211">
        <v>1851150.9064794069</v>
      </c>
      <c r="N19" s="233">
        <f t="shared" si="3"/>
        <v>22719740.000000004</v>
      </c>
      <c r="O19" s="216" t="s">
        <v>534</v>
      </c>
      <c r="P19" s="214">
        <f t="shared" si="1"/>
        <v>1785994.3927003015</v>
      </c>
      <c r="Q19" s="214">
        <f t="shared" si="2"/>
        <v>3610359.11357853</v>
      </c>
      <c r="R19" s="214">
        <f t="shared" si="0"/>
        <v>5444456.7906886349</v>
      </c>
      <c r="S19" s="214">
        <f t="shared" si="0"/>
        <v>7392816.7011261592</v>
      </c>
      <c r="T19" s="214">
        <f t="shared" si="0"/>
        <v>9275761.7773343492</v>
      </c>
      <c r="U19" s="214">
        <f t="shared" si="0"/>
        <v>11112292.084775962</v>
      </c>
      <c r="V19" s="214">
        <f t="shared" si="0"/>
        <v>13331276.909810731</v>
      </c>
      <c r="W19" s="214">
        <f t="shared" si="0"/>
        <v>15267819.608347956</v>
      </c>
      <c r="X19" s="214">
        <f t="shared" si="0"/>
        <v>17204523.410836823</v>
      </c>
      <c r="Y19" s="214">
        <f t="shared" si="0"/>
        <v>18930041.066889793</v>
      </c>
      <c r="Z19" s="214">
        <f t="shared" si="0"/>
        <v>20868589.093520597</v>
      </c>
      <c r="AA19" s="214">
        <f t="shared" si="0"/>
        <v>22719740.000000004</v>
      </c>
      <c r="AB19" s="234"/>
      <c r="AC19" s="235"/>
    </row>
    <row r="20" spans="1:29">
      <c r="A20" s="236" t="s">
        <v>535</v>
      </c>
      <c r="B20" s="211">
        <v>1101077.5419799751</v>
      </c>
      <c r="C20" s="211">
        <v>1112835.9263408142</v>
      </c>
      <c r="D20" s="211">
        <v>1140959.0782026765</v>
      </c>
      <c r="E20" s="211">
        <v>1178016.739399049</v>
      </c>
      <c r="F20" s="211">
        <v>1162174.5789615726</v>
      </c>
      <c r="G20" s="211">
        <v>1132409.0693751667</v>
      </c>
      <c r="H20" s="211">
        <v>1303316.4806127269</v>
      </c>
      <c r="I20" s="211">
        <v>1116187.3831651327</v>
      </c>
      <c r="J20" s="211">
        <v>1174497.6297998324</v>
      </c>
      <c r="K20" s="211">
        <v>1074217.5729984601</v>
      </c>
      <c r="L20" s="211">
        <v>1184388.1134790923</v>
      </c>
      <c r="M20" s="211">
        <v>1114009.8856855012</v>
      </c>
      <c r="N20" s="233">
        <f t="shared" si="3"/>
        <v>13794090</v>
      </c>
      <c r="O20" s="216" t="s">
        <v>535</v>
      </c>
      <c r="P20" s="214">
        <f t="shared" si="1"/>
        <v>1101077.5419799751</v>
      </c>
      <c r="Q20" s="214">
        <f t="shared" si="2"/>
        <v>2213913.4683207893</v>
      </c>
      <c r="R20" s="214">
        <f t="shared" si="2"/>
        <v>3354872.5465234658</v>
      </c>
      <c r="S20" s="214">
        <f t="shared" si="2"/>
        <v>4532889.2859225143</v>
      </c>
      <c r="T20" s="214">
        <f t="shared" si="2"/>
        <v>5695063.8648840869</v>
      </c>
      <c r="U20" s="214">
        <f t="shared" si="2"/>
        <v>6827472.9342592536</v>
      </c>
      <c r="V20" s="214">
        <f t="shared" si="2"/>
        <v>8130789.4148719804</v>
      </c>
      <c r="W20" s="214">
        <f t="shared" si="2"/>
        <v>9246976.7980371136</v>
      </c>
      <c r="X20" s="214">
        <f t="shared" si="2"/>
        <v>10421474.427836945</v>
      </c>
      <c r="Y20" s="214">
        <f t="shared" si="2"/>
        <v>11495692.000835406</v>
      </c>
      <c r="Z20" s="214">
        <f t="shared" si="2"/>
        <v>12680080.114314498</v>
      </c>
      <c r="AA20" s="214">
        <f t="shared" si="2"/>
        <v>13794090</v>
      </c>
      <c r="AB20" s="234"/>
      <c r="AC20" s="235"/>
    </row>
    <row r="21" spans="1:29">
      <c r="A21" s="236" t="s">
        <v>536</v>
      </c>
      <c r="B21" s="211">
        <v>8506627.4212500639</v>
      </c>
      <c r="C21" s="211">
        <v>7283331.6115488177</v>
      </c>
      <c r="D21" s="211">
        <v>7228073.0767468568</v>
      </c>
      <c r="E21" s="211">
        <v>7596592.6366732474</v>
      </c>
      <c r="F21" s="211">
        <v>8207071.3633090537</v>
      </c>
      <c r="G21" s="211">
        <v>6950561.7540905559</v>
      </c>
      <c r="H21" s="211">
        <v>7688766.9358524848</v>
      </c>
      <c r="I21" s="211">
        <v>6770795.8121503703</v>
      </c>
      <c r="J21" s="211">
        <v>6997066.3689242108</v>
      </c>
      <c r="K21" s="211">
        <v>6676189.5052939262</v>
      </c>
      <c r="L21" s="211">
        <v>7454602.4894883139</v>
      </c>
      <c r="M21" s="211">
        <v>7359171.0246721115</v>
      </c>
      <c r="N21" s="233">
        <f t="shared" si="3"/>
        <v>88718850.000000015</v>
      </c>
      <c r="O21" s="216" t="s">
        <v>536</v>
      </c>
      <c r="P21" s="214">
        <f t="shared" si="1"/>
        <v>8506627.4212500639</v>
      </c>
      <c r="Q21" s="214">
        <f t="shared" si="2"/>
        <v>15789959.032798883</v>
      </c>
      <c r="R21" s="214">
        <f t="shared" si="2"/>
        <v>23018032.109545738</v>
      </c>
      <c r="S21" s="214">
        <f t="shared" si="2"/>
        <v>30614624.746218987</v>
      </c>
      <c r="T21" s="214">
        <f t="shared" si="2"/>
        <v>38821696.109528042</v>
      </c>
      <c r="U21" s="214">
        <f t="shared" si="2"/>
        <v>45772257.863618597</v>
      </c>
      <c r="V21" s="214">
        <f t="shared" si="2"/>
        <v>53461024.79947108</v>
      </c>
      <c r="W21" s="214">
        <f t="shared" si="2"/>
        <v>60231820.611621454</v>
      </c>
      <c r="X21" s="214">
        <f t="shared" si="2"/>
        <v>67228886.98054567</v>
      </c>
      <c r="Y21" s="214">
        <f t="shared" si="2"/>
        <v>73905076.48583959</v>
      </c>
      <c r="Z21" s="214">
        <f t="shared" si="2"/>
        <v>81359678.975327909</v>
      </c>
      <c r="AA21" s="214">
        <f t="shared" si="2"/>
        <v>88718850.000000015</v>
      </c>
      <c r="AB21" s="234"/>
      <c r="AC21" s="235"/>
    </row>
    <row r="22" spans="1:29">
      <c r="A22" s="236" t="s">
        <v>537</v>
      </c>
      <c r="B22" s="211">
        <v>1883663.6418943335</v>
      </c>
      <c r="C22" s="211">
        <v>1978938.6759072845</v>
      </c>
      <c r="D22" s="211">
        <v>1968644.5843500595</v>
      </c>
      <c r="E22" s="211">
        <v>2149865.7077348372</v>
      </c>
      <c r="F22" s="211">
        <v>1902286.5403247566</v>
      </c>
      <c r="G22" s="211">
        <v>1865748.6897563031</v>
      </c>
      <c r="H22" s="211">
        <v>2036010.3729967445</v>
      </c>
      <c r="I22" s="211">
        <v>1893694.0988521092</v>
      </c>
      <c r="J22" s="211">
        <v>1881008.2265259628</v>
      </c>
      <c r="K22" s="211">
        <v>1830996.1848824616</v>
      </c>
      <c r="L22" s="211">
        <v>2034780.4320848328</v>
      </c>
      <c r="M22" s="211">
        <v>1973242.8446903161</v>
      </c>
      <c r="N22" s="233">
        <f t="shared" si="3"/>
        <v>23398880</v>
      </c>
      <c r="O22" s="216" t="s">
        <v>537</v>
      </c>
      <c r="P22" s="214">
        <f t="shared" si="1"/>
        <v>1883663.6418943335</v>
      </c>
      <c r="Q22" s="214">
        <f t="shared" si="2"/>
        <v>3862602.317801618</v>
      </c>
      <c r="R22" s="214">
        <f t="shared" si="2"/>
        <v>5831246.9021516778</v>
      </c>
      <c r="S22" s="214">
        <f t="shared" si="2"/>
        <v>7981112.609886515</v>
      </c>
      <c r="T22" s="214">
        <f t="shared" si="2"/>
        <v>9883399.1502112709</v>
      </c>
      <c r="U22" s="214">
        <f t="shared" si="2"/>
        <v>11749147.839967575</v>
      </c>
      <c r="V22" s="214">
        <f t="shared" si="2"/>
        <v>13785158.212964319</v>
      </c>
      <c r="W22" s="214">
        <f t="shared" si="2"/>
        <v>15678852.311816428</v>
      </c>
      <c r="X22" s="214">
        <f t="shared" si="2"/>
        <v>17559860.53834239</v>
      </c>
      <c r="Y22" s="214">
        <f t="shared" si="2"/>
        <v>19390856.723224852</v>
      </c>
      <c r="Z22" s="214">
        <f t="shared" si="2"/>
        <v>21425637.155309685</v>
      </c>
      <c r="AA22" s="214">
        <f t="shared" si="2"/>
        <v>23398880</v>
      </c>
      <c r="AB22" s="234"/>
      <c r="AC22" s="235"/>
    </row>
    <row r="23" spans="1:29">
      <c r="A23" s="236" t="s">
        <v>538</v>
      </c>
      <c r="B23" s="211">
        <v>9297669.2016973346</v>
      </c>
      <c r="C23" s="211">
        <v>9737605.1463208515</v>
      </c>
      <c r="D23" s="211">
        <v>9454077.6686795503</v>
      </c>
      <c r="E23" s="211">
        <v>9647362.6398583017</v>
      </c>
      <c r="F23" s="211">
        <v>9625296.4604909718</v>
      </c>
      <c r="G23" s="211">
        <v>9662839.615620276</v>
      </c>
      <c r="H23" s="211">
        <v>11012638.523697037</v>
      </c>
      <c r="I23" s="211">
        <v>9633545.5877317972</v>
      </c>
      <c r="J23" s="211">
        <v>9486152.5652627219</v>
      </c>
      <c r="K23" s="211">
        <v>9352784.2765758131</v>
      </c>
      <c r="L23" s="211">
        <v>10328947.968499485</v>
      </c>
      <c r="M23" s="211">
        <v>9983840.3455658648</v>
      </c>
      <c r="N23" s="233">
        <f t="shared" si="3"/>
        <v>117222760.00000001</v>
      </c>
      <c r="O23" s="216" t="s">
        <v>538</v>
      </c>
      <c r="P23" s="214">
        <f t="shared" si="1"/>
        <v>9297669.2016973346</v>
      </c>
      <c r="Q23" s="214">
        <f t="shared" si="2"/>
        <v>19035274.348018184</v>
      </c>
      <c r="R23" s="214">
        <f t="shared" si="2"/>
        <v>28489352.016697735</v>
      </c>
      <c r="S23" s="214">
        <f t="shared" si="2"/>
        <v>38136714.65655604</v>
      </c>
      <c r="T23" s="214">
        <f t="shared" si="2"/>
        <v>47762011.117047012</v>
      </c>
      <c r="U23" s="214">
        <f t="shared" si="2"/>
        <v>57424850.73266729</v>
      </c>
      <c r="V23" s="214">
        <f t="shared" si="2"/>
        <v>68437489.256364331</v>
      </c>
      <c r="W23" s="214">
        <f t="shared" si="2"/>
        <v>78071034.844096124</v>
      </c>
      <c r="X23" s="214">
        <f t="shared" si="2"/>
        <v>87557187.409358844</v>
      </c>
      <c r="Y23" s="214">
        <f t="shared" si="2"/>
        <v>96909971.685934663</v>
      </c>
      <c r="Z23" s="214">
        <f t="shared" si="2"/>
        <v>107238919.65443414</v>
      </c>
      <c r="AA23" s="214">
        <f t="shared" si="2"/>
        <v>117222760.00000001</v>
      </c>
      <c r="AB23" s="234"/>
      <c r="AC23" s="235"/>
    </row>
    <row r="24" spans="1:29">
      <c r="A24" s="236" t="s">
        <v>539</v>
      </c>
      <c r="B24" s="211">
        <v>1768351.3625364418</v>
      </c>
      <c r="C24" s="211">
        <v>1887847.1978804576</v>
      </c>
      <c r="D24" s="211">
        <v>1856628.0103869205</v>
      </c>
      <c r="E24" s="211">
        <v>2011067.8817362657</v>
      </c>
      <c r="F24" s="211">
        <v>1868827.8048148532</v>
      </c>
      <c r="G24" s="211">
        <v>1844664.2843827629</v>
      </c>
      <c r="H24" s="211">
        <v>2068894.5606606142</v>
      </c>
      <c r="I24" s="211">
        <v>1838557.2780538765</v>
      </c>
      <c r="J24" s="211">
        <v>1829184.5892295109</v>
      </c>
      <c r="K24" s="211">
        <v>1746974.9217171485</v>
      </c>
      <c r="L24" s="211">
        <v>1969108.0637112644</v>
      </c>
      <c r="M24" s="211">
        <v>1883504.0448898855</v>
      </c>
      <c r="N24" s="233">
        <f t="shared" si="3"/>
        <v>22573610</v>
      </c>
      <c r="O24" s="216" t="s">
        <v>539</v>
      </c>
      <c r="P24" s="214">
        <f t="shared" si="1"/>
        <v>1768351.3625364418</v>
      </c>
      <c r="Q24" s="214">
        <f t="shared" si="2"/>
        <v>3656198.5604168996</v>
      </c>
      <c r="R24" s="214">
        <f t="shared" si="2"/>
        <v>5512826.5708038202</v>
      </c>
      <c r="S24" s="214">
        <f t="shared" si="2"/>
        <v>7523894.4525400857</v>
      </c>
      <c r="T24" s="214">
        <f t="shared" si="2"/>
        <v>9392722.2573549394</v>
      </c>
      <c r="U24" s="214">
        <f t="shared" si="2"/>
        <v>11237386.541737702</v>
      </c>
      <c r="V24" s="214">
        <f t="shared" si="2"/>
        <v>13306281.102398315</v>
      </c>
      <c r="W24" s="214">
        <f t="shared" si="2"/>
        <v>15144838.380452191</v>
      </c>
      <c r="X24" s="214">
        <f t="shared" si="2"/>
        <v>16974022.969681703</v>
      </c>
      <c r="Y24" s="214">
        <f t="shared" si="2"/>
        <v>18720997.891398851</v>
      </c>
      <c r="Z24" s="214">
        <f t="shared" si="2"/>
        <v>20690105.955110114</v>
      </c>
      <c r="AA24" s="214">
        <f t="shared" si="2"/>
        <v>22573610</v>
      </c>
      <c r="AB24" s="234"/>
      <c r="AC24" s="235"/>
    </row>
    <row r="25" spans="1:29">
      <c r="A25" s="236" t="s">
        <v>540</v>
      </c>
      <c r="B25" s="211">
        <v>15542189.675092041</v>
      </c>
      <c r="C25" s="211">
        <v>15890383.61319779</v>
      </c>
      <c r="D25" s="211">
        <v>15755929.264293864</v>
      </c>
      <c r="E25" s="211">
        <v>16196852.194726028</v>
      </c>
      <c r="F25" s="211">
        <v>15409631.181166437</v>
      </c>
      <c r="G25" s="211">
        <v>15270198.424839286</v>
      </c>
      <c r="H25" s="211">
        <v>16741032.233204562</v>
      </c>
      <c r="I25" s="211">
        <v>14628839.084530007</v>
      </c>
      <c r="J25" s="211">
        <v>15207500.282872038</v>
      </c>
      <c r="K25" s="211">
        <v>14640799.253552072</v>
      </c>
      <c r="L25" s="211">
        <v>16406543.867608193</v>
      </c>
      <c r="M25" s="211">
        <v>16406540.924917674</v>
      </c>
      <c r="N25" s="233">
        <f t="shared" si="3"/>
        <v>188096440</v>
      </c>
      <c r="O25" s="216" t="s">
        <v>540</v>
      </c>
      <c r="P25" s="214">
        <f t="shared" si="1"/>
        <v>15542189.675092041</v>
      </c>
      <c r="Q25" s="214">
        <f t="shared" si="2"/>
        <v>31432573.28828983</v>
      </c>
      <c r="R25" s="214">
        <f t="shared" si="2"/>
        <v>47188502.552583694</v>
      </c>
      <c r="S25" s="214">
        <f t="shared" si="2"/>
        <v>63385354.747309722</v>
      </c>
      <c r="T25" s="214">
        <f t="shared" si="2"/>
        <v>78794985.928476155</v>
      </c>
      <c r="U25" s="214">
        <f t="shared" si="2"/>
        <v>94065184.353315443</v>
      </c>
      <c r="V25" s="214">
        <f t="shared" si="2"/>
        <v>110806216.58652</v>
      </c>
      <c r="W25" s="214">
        <f t="shared" si="2"/>
        <v>125435055.67105001</v>
      </c>
      <c r="X25" s="214">
        <f t="shared" si="2"/>
        <v>140642555.95392206</v>
      </c>
      <c r="Y25" s="214">
        <f t="shared" si="2"/>
        <v>155283355.20747414</v>
      </c>
      <c r="Z25" s="214">
        <f t="shared" si="2"/>
        <v>171689899.07508233</v>
      </c>
      <c r="AA25" s="214">
        <f t="shared" si="2"/>
        <v>188096440</v>
      </c>
      <c r="AB25" s="234"/>
      <c r="AC25" s="235"/>
    </row>
    <row r="26" spans="1:29">
      <c r="A26" s="236" t="s">
        <v>541</v>
      </c>
      <c r="B26" s="211">
        <v>2634117.5872255675</v>
      </c>
      <c r="C26" s="211">
        <v>2655970.8935656468</v>
      </c>
      <c r="D26" s="211">
        <v>2684046.5117067359</v>
      </c>
      <c r="E26" s="211">
        <v>2885134.0893193302</v>
      </c>
      <c r="F26" s="211">
        <v>2766574.2898091474</v>
      </c>
      <c r="G26" s="211">
        <v>2785320.0753645734</v>
      </c>
      <c r="H26" s="211">
        <v>3185640.3656585086</v>
      </c>
      <c r="I26" s="211">
        <v>2931080.5778364926</v>
      </c>
      <c r="J26" s="211">
        <v>2958377.6439539832</v>
      </c>
      <c r="K26" s="211">
        <v>2769382.7354198494</v>
      </c>
      <c r="L26" s="211">
        <v>3043203.0795805184</v>
      </c>
      <c r="M26" s="211">
        <v>2923692.1505596447</v>
      </c>
      <c r="N26" s="233">
        <f t="shared" si="3"/>
        <v>34222540</v>
      </c>
      <c r="O26" s="216" t="s">
        <v>541</v>
      </c>
      <c r="P26" s="214">
        <f t="shared" si="1"/>
        <v>2634117.5872255675</v>
      </c>
      <c r="Q26" s="214">
        <f t="shared" si="2"/>
        <v>5290088.4807912149</v>
      </c>
      <c r="R26" s="214">
        <f t="shared" si="2"/>
        <v>7974134.9924979508</v>
      </c>
      <c r="S26" s="214">
        <f t="shared" si="2"/>
        <v>10859269.081817281</v>
      </c>
      <c r="T26" s="214">
        <f t="shared" si="2"/>
        <v>13625843.371626427</v>
      </c>
      <c r="U26" s="214">
        <f t="shared" si="2"/>
        <v>16411163.446991</v>
      </c>
      <c r="V26" s="214">
        <f t="shared" si="2"/>
        <v>19596803.812649511</v>
      </c>
      <c r="W26" s="214">
        <f t="shared" si="2"/>
        <v>22527884.390486002</v>
      </c>
      <c r="X26" s="214">
        <f t="shared" si="2"/>
        <v>25486262.034439985</v>
      </c>
      <c r="Y26" s="214">
        <f t="shared" si="2"/>
        <v>28255644.769859836</v>
      </c>
      <c r="Z26" s="214">
        <f t="shared" si="2"/>
        <v>31298847.849440355</v>
      </c>
      <c r="AA26" s="214">
        <f t="shared" si="2"/>
        <v>34222540</v>
      </c>
      <c r="AB26" s="234"/>
      <c r="AC26" s="235"/>
    </row>
    <row r="27" spans="1:29">
      <c r="A27" s="236" t="s">
        <v>542</v>
      </c>
      <c r="B27" s="211">
        <v>928853.85895228828</v>
      </c>
      <c r="C27" s="211">
        <v>967104.1425967511</v>
      </c>
      <c r="D27" s="211">
        <v>955034.16361540137</v>
      </c>
      <c r="E27" s="211">
        <v>1006853.9860898772</v>
      </c>
      <c r="F27" s="211">
        <v>923763.49560382031</v>
      </c>
      <c r="G27" s="211">
        <v>909002.14459519542</v>
      </c>
      <c r="H27" s="211">
        <v>1079198.1389508157</v>
      </c>
      <c r="I27" s="211">
        <v>923378.52834917174</v>
      </c>
      <c r="J27" s="211">
        <v>936644.18740737834</v>
      </c>
      <c r="K27" s="211">
        <v>972145.5125674489</v>
      </c>
      <c r="L27" s="211">
        <v>988842.42263528856</v>
      </c>
      <c r="M27" s="211">
        <v>950589.41863656254</v>
      </c>
      <c r="N27" s="233">
        <f t="shared" si="3"/>
        <v>11541410</v>
      </c>
      <c r="O27" s="216" t="s">
        <v>542</v>
      </c>
      <c r="P27" s="214">
        <f t="shared" si="1"/>
        <v>928853.85895228828</v>
      </c>
      <c r="Q27" s="214">
        <f t="shared" si="2"/>
        <v>1895958.0015490395</v>
      </c>
      <c r="R27" s="214">
        <f t="shared" si="2"/>
        <v>2850992.1651644409</v>
      </c>
      <c r="S27" s="214">
        <f t="shared" si="2"/>
        <v>3857846.1512543182</v>
      </c>
      <c r="T27" s="214">
        <f t="shared" si="2"/>
        <v>4781609.646858139</v>
      </c>
      <c r="U27" s="214">
        <f t="shared" si="2"/>
        <v>5690611.7914533345</v>
      </c>
      <c r="V27" s="214">
        <f t="shared" si="2"/>
        <v>6769809.9304041499</v>
      </c>
      <c r="W27" s="214">
        <f t="shared" si="2"/>
        <v>7693188.4587533213</v>
      </c>
      <c r="X27" s="214">
        <f t="shared" si="2"/>
        <v>8629832.6461606994</v>
      </c>
      <c r="Y27" s="214">
        <f t="shared" si="2"/>
        <v>9601978.1587281488</v>
      </c>
      <c r="Z27" s="214">
        <f t="shared" si="2"/>
        <v>10590820.581363438</v>
      </c>
      <c r="AA27" s="214">
        <f t="shared" si="2"/>
        <v>11541410</v>
      </c>
      <c r="AB27" s="234"/>
      <c r="AC27" s="235"/>
    </row>
    <row r="28" spans="1:29">
      <c r="A28" s="236" t="s">
        <v>543</v>
      </c>
      <c r="B28" s="211">
        <v>1368036.3989582337</v>
      </c>
      <c r="C28" s="211">
        <v>1371995.6191543869</v>
      </c>
      <c r="D28" s="211">
        <v>1363019.982291129</v>
      </c>
      <c r="E28" s="211">
        <v>1465157.3601290628</v>
      </c>
      <c r="F28" s="211">
        <v>1377715.9225127073</v>
      </c>
      <c r="G28" s="211">
        <v>1373015.2647381441</v>
      </c>
      <c r="H28" s="211">
        <v>1610239.9272535259</v>
      </c>
      <c r="I28" s="211">
        <v>1449166.763068333</v>
      </c>
      <c r="J28" s="211">
        <v>1453479.0274887583</v>
      </c>
      <c r="K28" s="211">
        <v>1331345.3568262795</v>
      </c>
      <c r="L28" s="211">
        <v>1462157.7296442639</v>
      </c>
      <c r="M28" s="211">
        <v>1423750.6479351758</v>
      </c>
      <c r="N28" s="233">
        <f t="shared" si="3"/>
        <v>17049080</v>
      </c>
      <c r="O28" s="216" t="s">
        <v>543</v>
      </c>
      <c r="P28" s="214">
        <f t="shared" si="1"/>
        <v>1368036.3989582337</v>
      </c>
      <c r="Q28" s="214">
        <f t="shared" si="2"/>
        <v>2740032.0181126203</v>
      </c>
      <c r="R28" s="214">
        <f t="shared" si="2"/>
        <v>4103052.0004037493</v>
      </c>
      <c r="S28" s="214">
        <f t="shared" si="2"/>
        <v>5568209.3605328118</v>
      </c>
      <c r="T28" s="214">
        <f t="shared" si="2"/>
        <v>6945925.2830455191</v>
      </c>
      <c r="U28" s="214">
        <f t="shared" si="2"/>
        <v>8318940.5477836635</v>
      </c>
      <c r="V28" s="214">
        <f t="shared" si="2"/>
        <v>9929180.4750371892</v>
      </c>
      <c r="W28" s="214">
        <f t="shared" si="2"/>
        <v>11378347.238105522</v>
      </c>
      <c r="X28" s="214">
        <f t="shared" si="2"/>
        <v>12831826.265594281</v>
      </c>
      <c r="Y28" s="214">
        <f t="shared" si="2"/>
        <v>14163171.622420561</v>
      </c>
      <c r="Z28" s="214">
        <f t="shared" si="2"/>
        <v>15625329.352064824</v>
      </c>
      <c r="AA28" s="214">
        <f t="shared" si="2"/>
        <v>17049080</v>
      </c>
      <c r="AB28" s="234"/>
      <c r="AC28" s="235"/>
    </row>
    <row r="29" spans="1:29">
      <c r="A29" s="236" t="s">
        <v>544</v>
      </c>
      <c r="B29" s="211">
        <v>7413046.4798874976</v>
      </c>
      <c r="C29" s="211">
        <v>7553004.0795858167</v>
      </c>
      <c r="D29" s="211">
        <v>7358946.2125297124</v>
      </c>
      <c r="E29" s="211">
        <v>7637058.5044582011</v>
      </c>
      <c r="F29" s="211">
        <v>7428125.4372212207</v>
      </c>
      <c r="G29" s="211">
        <v>7163358.6575150173</v>
      </c>
      <c r="H29" s="211">
        <v>8144233.251671657</v>
      </c>
      <c r="I29" s="211">
        <v>7369581.8294048775</v>
      </c>
      <c r="J29" s="211">
        <v>7549949.666722402</v>
      </c>
      <c r="K29" s="211">
        <v>7034476.1055125389</v>
      </c>
      <c r="L29" s="211">
        <v>8243860.4135366101</v>
      </c>
      <c r="M29" s="211">
        <v>7949419.3619544366</v>
      </c>
      <c r="N29" s="233">
        <f t="shared" si="3"/>
        <v>90845059.999999985</v>
      </c>
      <c r="O29" s="216" t="s">
        <v>544</v>
      </c>
      <c r="P29" s="214">
        <f t="shared" si="1"/>
        <v>7413046.4798874976</v>
      </c>
      <c r="Q29" s="214">
        <f t="shared" si="2"/>
        <v>14966050.559473313</v>
      </c>
      <c r="R29" s="214">
        <f t="shared" si="2"/>
        <v>22324996.772003025</v>
      </c>
      <c r="S29" s="214">
        <f t="shared" si="2"/>
        <v>29962055.276461225</v>
      </c>
      <c r="T29" s="214">
        <f t="shared" si="2"/>
        <v>37390180.713682443</v>
      </c>
      <c r="U29" s="214">
        <f t="shared" si="2"/>
        <v>44553539.371197462</v>
      </c>
      <c r="V29" s="214">
        <f t="shared" si="2"/>
        <v>52697772.622869119</v>
      </c>
      <c r="W29" s="214">
        <f t="shared" si="2"/>
        <v>60067354.452273995</v>
      </c>
      <c r="X29" s="214">
        <f t="shared" si="2"/>
        <v>67617304.118996397</v>
      </c>
      <c r="Y29" s="214">
        <f t="shared" si="2"/>
        <v>74651780.224508941</v>
      </c>
      <c r="Z29" s="214">
        <f t="shared" si="2"/>
        <v>82895640.638045549</v>
      </c>
      <c r="AA29" s="214">
        <f t="shared" si="2"/>
        <v>90845059.999999985</v>
      </c>
      <c r="AB29" s="234"/>
      <c r="AC29" s="235"/>
    </row>
    <row r="30" spans="1:29">
      <c r="A30" s="236" t="s">
        <v>545</v>
      </c>
      <c r="B30" s="211">
        <v>1111857.2924325552</v>
      </c>
      <c r="C30" s="211">
        <v>1132168.5314309893</v>
      </c>
      <c r="D30" s="211">
        <v>1148669.3996038451</v>
      </c>
      <c r="E30" s="211">
        <v>1230326.2967691938</v>
      </c>
      <c r="F30" s="211">
        <v>1160554.5995018522</v>
      </c>
      <c r="G30" s="211">
        <v>1126882.4533238956</v>
      </c>
      <c r="H30" s="211">
        <v>1251277.6781186401</v>
      </c>
      <c r="I30" s="211">
        <v>1129968.6672224347</v>
      </c>
      <c r="J30" s="211">
        <v>1138937.6049491945</v>
      </c>
      <c r="K30" s="211">
        <v>1087060.3028539168</v>
      </c>
      <c r="L30" s="211">
        <v>1212702.7329396843</v>
      </c>
      <c r="M30" s="211">
        <v>1176854.440853796</v>
      </c>
      <c r="N30" s="233">
        <f t="shared" si="3"/>
        <v>13907259.999999996</v>
      </c>
      <c r="O30" s="216" t="s">
        <v>545</v>
      </c>
      <c r="P30" s="214">
        <f t="shared" si="1"/>
        <v>1111857.2924325552</v>
      </c>
      <c r="Q30" s="214">
        <f t="shared" si="2"/>
        <v>2244025.8238635445</v>
      </c>
      <c r="R30" s="214">
        <f t="shared" si="2"/>
        <v>3392695.2234673896</v>
      </c>
      <c r="S30" s="214">
        <f t="shared" si="2"/>
        <v>4623021.5202365834</v>
      </c>
      <c r="T30" s="214">
        <f t="shared" si="2"/>
        <v>5783576.1197384354</v>
      </c>
      <c r="U30" s="214">
        <f t="shared" si="2"/>
        <v>6910458.5730623305</v>
      </c>
      <c r="V30" s="214">
        <f t="shared" si="2"/>
        <v>8161736.251180971</v>
      </c>
      <c r="W30" s="214">
        <f t="shared" si="2"/>
        <v>9291704.9184034057</v>
      </c>
      <c r="X30" s="214">
        <f t="shared" si="2"/>
        <v>10430642.523352601</v>
      </c>
      <c r="Y30" s="214">
        <f t="shared" si="2"/>
        <v>11517702.826206516</v>
      </c>
      <c r="Z30" s="214">
        <f t="shared" si="2"/>
        <v>12730405.559146201</v>
      </c>
      <c r="AA30" s="214">
        <f t="shared" si="2"/>
        <v>13907259.999999996</v>
      </c>
      <c r="AB30" s="234"/>
      <c r="AC30" s="235"/>
    </row>
    <row r="31" spans="1:29">
      <c r="A31" s="236" t="s">
        <v>546</v>
      </c>
      <c r="B31" s="211">
        <v>1505409.4825305378</v>
      </c>
      <c r="C31" s="211">
        <v>1577071.6917565917</v>
      </c>
      <c r="D31" s="211">
        <v>1550265.9325907561</v>
      </c>
      <c r="E31" s="211">
        <v>1632311.8005764049</v>
      </c>
      <c r="F31" s="211">
        <v>1540510.1488309933</v>
      </c>
      <c r="G31" s="211">
        <v>1543322.3271759234</v>
      </c>
      <c r="H31" s="211">
        <v>1746096.4766995972</v>
      </c>
      <c r="I31" s="211">
        <v>1561969.9753955693</v>
      </c>
      <c r="J31" s="211">
        <v>1580985.5135793723</v>
      </c>
      <c r="K31" s="211">
        <v>1485446.1004581882</v>
      </c>
      <c r="L31" s="211">
        <v>1670950.1280595146</v>
      </c>
      <c r="M31" s="211">
        <v>1597370.4223465524</v>
      </c>
      <c r="N31" s="233">
        <f t="shared" si="3"/>
        <v>18991710</v>
      </c>
      <c r="O31" s="216" t="s">
        <v>546</v>
      </c>
      <c r="P31" s="214">
        <f t="shared" si="1"/>
        <v>1505409.4825305378</v>
      </c>
      <c r="Q31" s="214">
        <f t="shared" si="2"/>
        <v>3082481.1742871292</v>
      </c>
      <c r="R31" s="214">
        <f t="shared" si="2"/>
        <v>4632747.1068778858</v>
      </c>
      <c r="S31" s="214">
        <f t="shared" si="2"/>
        <v>6265058.9074542904</v>
      </c>
      <c r="T31" s="214">
        <f t="shared" si="2"/>
        <v>7805569.0562852835</v>
      </c>
      <c r="U31" s="214">
        <f t="shared" si="2"/>
        <v>9348891.3834612072</v>
      </c>
      <c r="V31" s="214">
        <f t="shared" si="2"/>
        <v>11094987.860160805</v>
      </c>
      <c r="W31" s="214">
        <f t="shared" si="2"/>
        <v>12656957.835556375</v>
      </c>
      <c r="X31" s="214">
        <f t="shared" si="2"/>
        <v>14237943.349135747</v>
      </c>
      <c r="Y31" s="214">
        <f t="shared" si="2"/>
        <v>15723389.449593935</v>
      </c>
      <c r="Z31" s="214">
        <f t="shared" si="2"/>
        <v>17394339.577653449</v>
      </c>
      <c r="AA31" s="214">
        <f t="shared" si="2"/>
        <v>18991710</v>
      </c>
      <c r="AB31" s="234"/>
      <c r="AC31" s="235"/>
    </row>
    <row r="32" spans="1:29">
      <c r="A32" s="232" t="s">
        <v>547</v>
      </c>
      <c r="B32" s="233">
        <f t="shared" ref="B32:L32" si="4">SUM(B4:B31)</f>
        <v>172746646.21868095</v>
      </c>
      <c r="C32" s="233">
        <f t="shared" si="4"/>
        <v>177340628.69447285</v>
      </c>
      <c r="D32" s="233">
        <f t="shared" si="4"/>
        <v>176968631.1513972</v>
      </c>
      <c r="E32" s="233">
        <f t="shared" si="4"/>
        <v>185907010.48468298</v>
      </c>
      <c r="F32" s="233">
        <f t="shared" si="4"/>
        <v>177703799.84044605</v>
      </c>
      <c r="G32" s="233">
        <f t="shared" si="4"/>
        <v>175911855.40990904</v>
      </c>
      <c r="H32" s="233">
        <f t="shared" si="4"/>
        <v>195479780.62917137</v>
      </c>
      <c r="I32" s="233">
        <f t="shared" si="4"/>
        <v>171281782.20565864</v>
      </c>
      <c r="J32" s="233">
        <f t="shared" si="4"/>
        <v>174663483.73490396</v>
      </c>
      <c r="K32" s="233">
        <f t="shared" si="4"/>
        <v>163934950.0067133</v>
      </c>
      <c r="L32" s="233">
        <f t="shared" si="4"/>
        <v>183484079.56076416</v>
      </c>
      <c r="M32" s="233">
        <f>SUM(M4:M31)</f>
        <v>178479269.06319952</v>
      </c>
      <c r="N32" s="233">
        <f>SUM(N4:N31)</f>
        <v>2133901916.9999998</v>
      </c>
      <c r="O32" s="213" t="s">
        <v>547</v>
      </c>
      <c r="P32" s="217">
        <f t="shared" ref="P32:AA32" si="5">SUM(P4:P31)</f>
        <v>172746646.21868095</v>
      </c>
      <c r="Q32" s="217">
        <f t="shared" si="5"/>
        <v>350087274.91315395</v>
      </c>
      <c r="R32" s="217">
        <f t="shared" si="5"/>
        <v>527055906.06455112</v>
      </c>
      <c r="S32" s="217">
        <f t="shared" si="5"/>
        <v>712962916.54923379</v>
      </c>
      <c r="T32" s="217">
        <f t="shared" si="5"/>
        <v>890666716.38967979</v>
      </c>
      <c r="U32" s="217">
        <f t="shared" si="5"/>
        <v>1066578571.7995892</v>
      </c>
      <c r="V32" s="217">
        <f t="shared" si="5"/>
        <v>1262058352.4287601</v>
      </c>
      <c r="W32" s="217">
        <f t="shared" si="5"/>
        <v>1433340134.6344192</v>
      </c>
      <c r="X32" s="217">
        <f t="shared" si="5"/>
        <v>1608003618.369323</v>
      </c>
      <c r="Y32" s="217">
        <f t="shared" si="5"/>
        <v>1771938568.3760369</v>
      </c>
      <c r="Z32" s="217">
        <f t="shared" si="5"/>
        <v>1955422647.9368005</v>
      </c>
      <c r="AA32" s="217">
        <f t="shared" si="5"/>
        <v>2133901916.9999998</v>
      </c>
    </row>
  </sheetData>
  <pageMargins left="0.19685039370078741" right="0.15748031496062992" top="0.51181102362204722" bottom="0.39370078740157483" header="0.31496062992125984" footer="0.31496062992125984"/>
  <pageSetup paperSize="9" scale="75" fitToWidth="0" orientation="landscape" r:id="rId1"/>
  <headerFoot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531A-330D-4B1E-8612-90E34F8D5797}">
  <sheetPr>
    <tabColor theme="4"/>
  </sheetPr>
  <dimension ref="A1:AC32"/>
  <sheetViews>
    <sheetView zoomScale="55" zoomScaleNormal="55" workbookViewId="0">
      <selection activeCell="V23" sqref="V23"/>
    </sheetView>
  </sheetViews>
  <sheetFormatPr defaultColWidth="9.140625" defaultRowHeight="21"/>
  <cols>
    <col min="1" max="1" width="17.140625" style="148" customWidth="1"/>
    <col min="2" max="12" width="14.42578125" style="148" customWidth="1"/>
    <col min="13" max="13" width="16.28515625" style="148" bestFit="1" customWidth="1"/>
    <col min="14" max="14" width="16" style="148" customWidth="1"/>
    <col min="15" max="15" width="20" style="148" customWidth="1"/>
    <col min="16" max="16" width="15.42578125" style="148" customWidth="1"/>
    <col min="17" max="17" width="17.7109375" style="148" customWidth="1"/>
    <col min="18" max="18" width="16.7109375" style="148" customWidth="1"/>
    <col min="19" max="19" width="16.42578125" style="148" customWidth="1"/>
    <col min="20" max="27" width="16.140625" style="148" bestFit="1" customWidth="1"/>
    <col min="28" max="28" width="16.42578125" style="148" bestFit="1" customWidth="1"/>
    <col min="29" max="16384" width="9.140625" style="148"/>
  </cols>
  <sheetData>
    <row r="1" spans="1:29" s="201" customFormat="1" ht="24" thickBot="1">
      <c r="A1" s="174" t="s">
        <v>494</v>
      </c>
      <c r="B1" s="200"/>
      <c r="C1" s="200" t="s">
        <v>624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6" t="s">
        <v>495</v>
      </c>
      <c r="P1" s="200"/>
      <c r="Q1" s="200" t="s">
        <v>624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9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9" s="209" customFormat="1" ht="26.25" customHeight="1">
      <c r="A3" s="229" t="s">
        <v>464</v>
      </c>
      <c r="B3" s="230" t="s">
        <v>496</v>
      </c>
      <c r="C3" s="230" t="s">
        <v>497</v>
      </c>
      <c r="D3" s="230" t="s">
        <v>498</v>
      </c>
      <c r="E3" s="230" t="s">
        <v>499</v>
      </c>
      <c r="F3" s="230" t="s">
        <v>500</v>
      </c>
      <c r="G3" s="230" t="s">
        <v>501</v>
      </c>
      <c r="H3" s="230" t="s">
        <v>502</v>
      </c>
      <c r="I3" s="230" t="s">
        <v>503</v>
      </c>
      <c r="J3" s="230" t="s">
        <v>504</v>
      </c>
      <c r="K3" s="230" t="s">
        <v>505</v>
      </c>
      <c r="L3" s="230" t="s">
        <v>506</v>
      </c>
      <c r="M3" s="231" t="s">
        <v>507</v>
      </c>
      <c r="N3" s="230" t="s">
        <v>2</v>
      </c>
      <c r="O3" s="207" t="s">
        <v>464</v>
      </c>
      <c r="P3" s="208" t="s">
        <v>508</v>
      </c>
      <c r="Q3" s="208" t="s">
        <v>509</v>
      </c>
      <c r="R3" s="208" t="s">
        <v>510</v>
      </c>
      <c r="S3" s="208" t="s">
        <v>511</v>
      </c>
      <c r="T3" s="208" t="s">
        <v>512</v>
      </c>
      <c r="U3" s="208" t="s">
        <v>513</v>
      </c>
      <c r="V3" s="208" t="s">
        <v>514</v>
      </c>
      <c r="W3" s="208" t="s">
        <v>515</v>
      </c>
      <c r="X3" s="208" t="s">
        <v>516</v>
      </c>
      <c r="Y3" s="208" t="s">
        <v>517</v>
      </c>
      <c r="Z3" s="208" t="s">
        <v>518</v>
      </c>
      <c r="AA3" s="208" t="s">
        <v>519</v>
      </c>
    </row>
    <row r="4" spans="1:29">
      <c r="A4" s="232" t="s">
        <v>457</v>
      </c>
      <c r="B4" s="211">
        <v>11085824.020165674</v>
      </c>
      <c r="C4" s="211">
        <v>12473880.628157102</v>
      </c>
      <c r="D4" s="211">
        <v>11811181.519966321</v>
      </c>
      <c r="E4" s="211">
        <v>12563561.756500117</v>
      </c>
      <c r="F4" s="211">
        <v>11948748.066928962</v>
      </c>
      <c r="G4" s="211">
        <v>12910468.832916606</v>
      </c>
      <c r="H4" s="211">
        <v>11653107.721937086</v>
      </c>
      <c r="I4" s="211">
        <v>11339382.33345337</v>
      </c>
      <c r="J4" s="211">
        <v>12181446.922006259</v>
      </c>
      <c r="K4" s="211">
        <v>12229373.658091966</v>
      </c>
      <c r="L4" s="211">
        <v>12625468.610659415</v>
      </c>
      <c r="M4" s="211">
        <v>14804016.929217143</v>
      </c>
      <c r="N4" s="233">
        <f>SUM(B4:M4)</f>
        <v>147626461.00000003</v>
      </c>
      <c r="O4" s="213" t="s">
        <v>457</v>
      </c>
      <c r="P4" s="214">
        <f>+B4</f>
        <v>11085824.020165674</v>
      </c>
      <c r="Q4" s="214">
        <f>+P4+C4</f>
        <v>23559704.648322776</v>
      </c>
      <c r="R4" s="214">
        <f t="shared" ref="R4:AA19" si="0">+Q4+D4</f>
        <v>35370886.168289095</v>
      </c>
      <c r="S4" s="214">
        <f t="shared" si="0"/>
        <v>47934447.924789213</v>
      </c>
      <c r="T4" s="214">
        <f t="shared" si="0"/>
        <v>59883195.991718173</v>
      </c>
      <c r="U4" s="214">
        <f t="shared" si="0"/>
        <v>72793664.824634776</v>
      </c>
      <c r="V4" s="214">
        <f t="shared" si="0"/>
        <v>84446772.546571866</v>
      </c>
      <c r="W4" s="214">
        <f t="shared" si="0"/>
        <v>95786154.880025238</v>
      </c>
      <c r="X4" s="214">
        <f t="shared" si="0"/>
        <v>107967601.8020315</v>
      </c>
      <c r="Y4" s="214">
        <f t="shared" si="0"/>
        <v>120196975.46012346</v>
      </c>
      <c r="Z4" s="214">
        <f t="shared" si="0"/>
        <v>132822444.07078288</v>
      </c>
      <c r="AA4" s="214">
        <f t="shared" si="0"/>
        <v>147626461.00000003</v>
      </c>
      <c r="AB4" s="234"/>
      <c r="AC4" s="235"/>
    </row>
    <row r="5" spans="1:29">
      <c r="A5" s="236" t="s">
        <v>520</v>
      </c>
      <c r="B5" s="211">
        <v>13859398.575473798</v>
      </c>
      <c r="C5" s="211">
        <v>13958495.826697242</v>
      </c>
      <c r="D5" s="211">
        <v>14165558.021021947</v>
      </c>
      <c r="E5" s="211">
        <v>13891290.03222728</v>
      </c>
      <c r="F5" s="211">
        <v>14116147.005907536</v>
      </c>
      <c r="G5" s="211">
        <v>16115891.115194056</v>
      </c>
      <c r="H5" s="211">
        <v>14717644.598468717</v>
      </c>
      <c r="I5" s="211">
        <v>15848189.99722231</v>
      </c>
      <c r="J5" s="211">
        <v>16153570.097593328</v>
      </c>
      <c r="K5" s="211">
        <v>15850658.902595982</v>
      </c>
      <c r="L5" s="211">
        <v>16270819.849117156</v>
      </c>
      <c r="M5" s="211">
        <v>20348118.978480633</v>
      </c>
      <c r="N5" s="233">
        <f>SUM(B5:M5)</f>
        <v>185295782.99999997</v>
      </c>
      <c r="O5" s="216" t="s">
        <v>520</v>
      </c>
      <c r="P5" s="214">
        <f t="shared" ref="P5:P31" si="1">+B5</f>
        <v>13859398.575473798</v>
      </c>
      <c r="Q5" s="214">
        <f t="shared" ref="Q5:AA31" si="2">+P5+C5</f>
        <v>27817894.402171038</v>
      </c>
      <c r="R5" s="214">
        <f t="shared" si="0"/>
        <v>41983452.423192985</v>
      </c>
      <c r="S5" s="214">
        <f t="shared" si="0"/>
        <v>55874742.455420263</v>
      </c>
      <c r="T5" s="214">
        <f t="shared" si="0"/>
        <v>69990889.461327791</v>
      </c>
      <c r="U5" s="214">
        <f t="shared" si="0"/>
        <v>86106780.576521844</v>
      </c>
      <c r="V5" s="214">
        <f t="shared" si="0"/>
        <v>100824425.17499056</v>
      </c>
      <c r="W5" s="214">
        <f t="shared" si="0"/>
        <v>116672615.17221287</v>
      </c>
      <c r="X5" s="214">
        <f t="shared" si="0"/>
        <v>132826185.26980619</v>
      </c>
      <c r="Y5" s="214">
        <f t="shared" si="0"/>
        <v>148676844.17240217</v>
      </c>
      <c r="Z5" s="214">
        <f t="shared" si="0"/>
        <v>164947664.02151933</v>
      </c>
      <c r="AA5" s="214">
        <f t="shared" si="0"/>
        <v>185295782.99999997</v>
      </c>
      <c r="AB5" s="234"/>
      <c r="AC5" s="235"/>
    </row>
    <row r="6" spans="1:29">
      <c r="A6" s="236" t="s">
        <v>521</v>
      </c>
      <c r="B6" s="211">
        <v>806823.96469943819</v>
      </c>
      <c r="C6" s="211">
        <v>801428.51948497025</v>
      </c>
      <c r="D6" s="211">
        <v>830759.57679717976</v>
      </c>
      <c r="E6" s="211">
        <v>870161.06858977862</v>
      </c>
      <c r="F6" s="211">
        <v>911712.94873883971</v>
      </c>
      <c r="G6" s="211">
        <v>939826.23296504316</v>
      </c>
      <c r="H6" s="211">
        <v>976655.85832244938</v>
      </c>
      <c r="I6" s="211">
        <v>956646.57870734273</v>
      </c>
      <c r="J6" s="211">
        <v>937546.00459436467</v>
      </c>
      <c r="K6" s="211">
        <v>985703.65579405462</v>
      </c>
      <c r="L6" s="211">
        <v>1090280.4798613423</v>
      </c>
      <c r="M6" s="211">
        <v>1102635.1114451955</v>
      </c>
      <c r="N6" s="233">
        <f t="shared" ref="N6:N30" si="3">SUM(B6:M6)</f>
        <v>11210180</v>
      </c>
      <c r="O6" s="216" t="s">
        <v>521</v>
      </c>
      <c r="P6" s="214">
        <f t="shared" si="1"/>
        <v>806823.96469943819</v>
      </c>
      <c r="Q6" s="214">
        <f t="shared" si="2"/>
        <v>1608252.4841844086</v>
      </c>
      <c r="R6" s="214">
        <f t="shared" si="0"/>
        <v>2439012.0609815884</v>
      </c>
      <c r="S6" s="214">
        <f t="shared" si="0"/>
        <v>3309173.1295713671</v>
      </c>
      <c r="T6" s="214">
        <f t="shared" si="0"/>
        <v>4220886.0783102065</v>
      </c>
      <c r="U6" s="214">
        <f t="shared" si="0"/>
        <v>5160712.3112752493</v>
      </c>
      <c r="V6" s="214">
        <f t="shared" si="0"/>
        <v>6137368.1695976984</v>
      </c>
      <c r="W6" s="214">
        <f t="shared" si="0"/>
        <v>7094014.7483050413</v>
      </c>
      <c r="X6" s="214">
        <f t="shared" si="0"/>
        <v>8031560.7528994065</v>
      </c>
      <c r="Y6" s="214">
        <f t="shared" si="0"/>
        <v>9017264.4086934607</v>
      </c>
      <c r="Z6" s="214">
        <f t="shared" si="0"/>
        <v>10107544.888554804</v>
      </c>
      <c r="AA6" s="214">
        <f t="shared" si="0"/>
        <v>11210180</v>
      </c>
      <c r="AB6" s="234"/>
      <c r="AC6" s="235"/>
    </row>
    <row r="7" spans="1:29">
      <c r="A7" s="236" t="s">
        <v>522</v>
      </c>
      <c r="B7" s="211">
        <v>3178627.2915462465</v>
      </c>
      <c r="C7" s="211">
        <v>3263111.6543631987</v>
      </c>
      <c r="D7" s="211">
        <v>3693229.0527975336</v>
      </c>
      <c r="E7" s="211">
        <v>3361990.2324222578</v>
      </c>
      <c r="F7" s="211">
        <v>2999405.3574882299</v>
      </c>
      <c r="G7" s="211">
        <v>3345814.6213866402</v>
      </c>
      <c r="H7" s="211">
        <v>3328667.5856578243</v>
      </c>
      <c r="I7" s="211">
        <v>3385180.9431212451</v>
      </c>
      <c r="J7" s="211">
        <v>3149369.1093261475</v>
      </c>
      <c r="K7" s="211">
        <v>3199463.1009644549</v>
      </c>
      <c r="L7" s="211">
        <v>3366493.4673722517</v>
      </c>
      <c r="M7" s="211">
        <v>3463027.5835539652</v>
      </c>
      <c r="N7" s="233">
        <f t="shared" si="3"/>
        <v>39734379.999999993</v>
      </c>
      <c r="O7" s="216" t="s">
        <v>522</v>
      </c>
      <c r="P7" s="214">
        <f t="shared" si="1"/>
        <v>3178627.2915462465</v>
      </c>
      <c r="Q7" s="214">
        <f t="shared" si="2"/>
        <v>6441738.9459094452</v>
      </c>
      <c r="R7" s="214">
        <f t="shared" si="0"/>
        <v>10134967.998706978</v>
      </c>
      <c r="S7" s="214">
        <f t="shared" si="0"/>
        <v>13496958.231129237</v>
      </c>
      <c r="T7" s="214">
        <f t="shared" si="0"/>
        <v>16496363.588617466</v>
      </c>
      <c r="U7" s="214">
        <f t="shared" si="0"/>
        <v>19842178.210004106</v>
      </c>
      <c r="V7" s="214">
        <f t="shared" si="0"/>
        <v>23170845.79566193</v>
      </c>
      <c r="W7" s="214">
        <f t="shared" si="0"/>
        <v>26556026.738783173</v>
      </c>
      <c r="X7" s="214">
        <f t="shared" si="0"/>
        <v>29705395.84810932</v>
      </c>
      <c r="Y7" s="214">
        <f t="shared" si="0"/>
        <v>32904858.949073777</v>
      </c>
      <c r="Z7" s="214">
        <f t="shared" si="0"/>
        <v>36271352.41644603</v>
      </c>
      <c r="AA7" s="214">
        <f t="shared" si="0"/>
        <v>39734379.999999993</v>
      </c>
      <c r="AB7" s="234"/>
      <c r="AC7" s="235"/>
    </row>
    <row r="8" spans="1:29">
      <c r="A8" s="236" t="s">
        <v>523</v>
      </c>
      <c r="B8" s="211">
        <v>2580826.8010012759</v>
      </c>
      <c r="C8" s="211">
        <v>2757507.4854429942</v>
      </c>
      <c r="D8" s="211">
        <v>2780766.6992028235</v>
      </c>
      <c r="E8" s="211">
        <v>3038852.8624719395</v>
      </c>
      <c r="F8" s="211">
        <v>2683387.9856383041</v>
      </c>
      <c r="G8" s="211">
        <v>3046938.1410816875</v>
      </c>
      <c r="H8" s="211">
        <v>2780480.9615044822</v>
      </c>
      <c r="I8" s="211">
        <v>3504676.8308339384</v>
      </c>
      <c r="J8" s="211">
        <v>3535831.1294334396</v>
      </c>
      <c r="K8" s="211">
        <v>3275436.0478462428</v>
      </c>
      <c r="L8" s="211">
        <v>2951842.5783321694</v>
      </c>
      <c r="M8" s="211">
        <v>3086502.477210707</v>
      </c>
      <c r="N8" s="233">
        <f t="shared" si="3"/>
        <v>36023050</v>
      </c>
      <c r="O8" s="216" t="s">
        <v>523</v>
      </c>
      <c r="P8" s="214">
        <f t="shared" si="1"/>
        <v>2580826.8010012759</v>
      </c>
      <c r="Q8" s="214">
        <f t="shared" si="2"/>
        <v>5338334.2864442701</v>
      </c>
      <c r="R8" s="214">
        <f t="shared" si="0"/>
        <v>8119100.9856470935</v>
      </c>
      <c r="S8" s="214">
        <f t="shared" si="0"/>
        <v>11157953.848119034</v>
      </c>
      <c r="T8" s="214">
        <f t="shared" si="0"/>
        <v>13841341.833757337</v>
      </c>
      <c r="U8" s="214">
        <f t="shared" si="0"/>
        <v>16888279.974839024</v>
      </c>
      <c r="V8" s="214">
        <f t="shared" si="0"/>
        <v>19668760.936343506</v>
      </c>
      <c r="W8" s="214">
        <f t="shared" si="0"/>
        <v>23173437.767177444</v>
      </c>
      <c r="X8" s="214">
        <f t="shared" si="0"/>
        <v>26709268.896610882</v>
      </c>
      <c r="Y8" s="214">
        <f t="shared" si="0"/>
        <v>29984704.944457125</v>
      </c>
      <c r="Z8" s="214">
        <f t="shared" si="0"/>
        <v>32936547.522789296</v>
      </c>
      <c r="AA8" s="214">
        <f t="shared" si="0"/>
        <v>36023050</v>
      </c>
      <c r="AB8" s="234"/>
      <c r="AC8" s="235"/>
    </row>
    <row r="9" spans="1:29">
      <c r="A9" s="236" t="s">
        <v>524</v>
      </c>
      <c r="B9" s="211">
        <v>892395.42869478872</v>
      </c>
      <c r="C9" s="211">
        <v>1373419.157389753</v>
      </c>
      <c r="D9" s="211">
        <v>1411307.0181413733</v>
      </c>
      <c r="E9" s="211">
        <v>1336595.5644893455</v>
      </c>
      <c r="F9" s="211">
        <v>1402976.7138044841</v>
      </c>
      <c r="G9" s="211">
        <v>1450625.2244381455</v>
      </c>
      <c r="H9" s="211">
        <v>1467879.8239361886</v>
      </c>
      <c r="I9" s="211">
        <v>1584009.0821165792</v>
      </c>
      <c r="J9" s="211">
        <v>2507294.4738796498</v>
      </c>
      <c r="K9" s="211">
        <v>1426540.763685453</v>
      </c>
      <c r="L9" s="211">
        <v>1354412.4716592848</v>
      </c>
      <c r="M9" s="211">
        <v>1848074.2777649553</v>
      </c>
      <c r="N9" s="233">
        <f t="shared" si="3"/>
        <v>18055530.000000004</v>
      </c>
      <c r="O9" s="216" t="s">
        <v>524</v>
      </c>
      <c r="P9" s="214">
        <f t="shared" si="1"/>
        <v>892395.42869478872</v>
      </c>
      <c r="Q9" s="214">
        <f t="shared" si="2"/>
        <v>2265814.5860845419</v>
      </c>
      <c r="R9" s="214">
        <f t="shared" si="0"/>
        <v>3677121.6042259149</v>
      </c>
      <c r="S9" s="214">
        <f t="shared" si="0"/>
        <v>5013717.1687152609</v>
      </c>
      <c r="T9" s="214">
        <f t="shared" si="0"/>
        <v>6416693.8825197453</v>
      </c>
      <c r="U9" s="214">
        <f t="shared" si="0"/>
        <v>7867319.106957891</v>
      </c>
      <c r="V9" s="214">
        <f t="shared" si="0"/>
        <v>9335198.9308940805</v>
      </c>
      <c r="W9" s="214">
        <f t="shared" si="0"/>
        <v>10919208.01301066</v>
      </c>
      <c r="X9" s="214">
        <f t="shared" si="0"/>
        <v>13426502.48689031</v>
      </c>
      <c r="Y9" s="214">
        <f t="shared" si="0"/>
        <v>14853043.250575764</v>
      </c>
      <c r="Z9" s="214">
        <f t="shared" si="0"/>
        <v>16207455.722235048</v>
      </c>
      <c r="AA9" s="214">
        <f t="shared" si="0"/>
        <v>18055530.000000004</v>
      </c>
      <c r="AB9" s="234"/>
      <c r="AC9" s="235"/>
    </row>
    <row r="10" spans="1:29">
      <c r="A10" s="236" t="s">
        <v>525</v>
      </c>
      <c r="B10" s="211">
        <v>1048061.2051323662</v>
      </c>
      <c r="C10" s="211">
        <v>781839.68157034134</v>
      </c>
      <c r="D10" s="211">
        <v>1024953.4528145711</v>
      </c>
      <c r="E10" s="211">
        <v>989005.66336300992</v>
      </c>
      <c r="F10" s="211">
        <v>965793.07277043548</v>
      </c>
      <c r="G10" s="211">
        <v>1080557.2088672556</v>
      </c>
      <c r="H10" s="211">
        <v>1100560.2744661472</v>
      </c>
      <c r="I10" s="211">
        <v>1020395.2210649619</v>
      </c>
      <c r="J10" s="211">
        <v>1347983.0210829338</v>
      </c>
      <c r="K10" s="211">
        <v>1039276.1631577817</v>
      </c>
      <c r="L10" s="211">
        <v>1150754.266132585</v>
      </c>
      <c r="M10" s="211">
        <v>2863510.7695776098</v>
      </c>
      <c r="N10" s="233">
        <f t="shared" si="3"/>
        <v>14412689.999999998</v>
      </c>
      <c r="O10" s="216" t="s">
        <v>525</v>
      </c>
      <c r="P10" s="214">
        <f t="shared" si="1"/>
        <v>1048061.2051323662</v>
      </c>
      <c r="Q10" s="214">
        <f t="shared" si="2"/>
        <v>1829900.8867027075</v>
      </c>
      <c r="R10" s="214">
        <f t="shared" si="0"/>
        <v>2854854.3395172786</v>
      </c>
      <c r="S10" s="214">
        <f t="shared" si="0"/>
        <v>3843860.0028802883</v>
      </c>
      <c r="T10" s="214">
        <f t="shared" si="0"/>
        <v>4809653.0756507237</v>
      </c>
      <c r="U10" s="214">
        <f t="shared" si="0"/>
        <v>5890210.2845179792</v>
      </c>
      <c r="V10" s="214">
        <f t="shared" si="0"/>
        <v>6990770.5589841269</v>
      </c>
      <c r="W10" s="214">
        <f t="shared" si="0"/>
        <v>8011165.7800490884</v>
      </c>
      <c r="X10" s="214">
        <f t="shared" si="0"/>
        <v>9359148.8011320215</v>
      </c>
      <c r="Y10" s="214">
        <f t="shared" si="0"/>
        <v>10398424.964289803</v>
      </c>
      <c r="Z10" s="214">
        <f t="shared" si="0"/>
        <v>11549179.230422389</v>
      </c>
      <c r="AA10" s="214">
        <f t="shared" si="0"/>
        <v>14412689.999999998</v>
      </c>
      <c r="AB10" s="234"/>
      <c r="AC10" s="235"/>
    </row>
    <row r="11" spans="1:29">
      <c r="A11" s="236" t="s">
        <v>526</v>
      </c>
      <c r="B11" s="211">
        <v>841494.24332467397</v>
      </c>
      <c r="C11" s="211">
        <v>1121255.5553991999</v>
      </c>
      <c r="D11" s="211">
        <v>1053403.2479562997</v>
      </c>
      <c r="E11" s="211">
        <v>1155452.3840039296</v>
      </c>
      <c r="F11" s="211">
        <v>946158.51693422743</v>
      </c>
      <c r="G11" s="211">
        <v>1202927.0831967469</v>
      </c>
      <c r="H11" s="211">
        <v>1077672.513411226</v>
      </c>
      <c r="I11" s="211">
        <v>931606.39801075181</v>
      </c>
      <c r="J11" s="211">
        <v>1440350.5339234052</v>
      </c>
      <c r="K11" s="211">
        <v>1066759.1523813298</v>
      </c>
      <c r="L11" s="211">
        <v>1008880.7416416319</v>
      </c>
      <c r="M11" s="211">
        <v>1872099.629816578</v>
      </c>
      <c r="N11" s="233">
        <f t="shared" si="3"/>
        <v>13718060</v>
      </c>
      <c r="O11" s="216" t="s">
        <v>526</v>
      </c>
      <c r="P11" s="214">
        <f t="shared" si="1"/>
        <v>841494.24332467397</v>
      </c>
      <c r="Q11" s="214">
        <f t="shared" si="2"/>
        <v>1962749.7987238739</v>
      </c>
      <c r="R11" s="214">
        <f t="shared" si="0"/>
        <v>3016153.0466801738</v>
      </c>
      <c r="S11" s="214">
        <f t="shared" si="0"/>
        <v>4171605.4306841036</v>
      </c>
      <c r="T11" s="214">
        <f t="shared" si="0"/>
        <v>5117763.9476183308</v>
      </c>
      <c r="U11" s="214">
        <f t="shared" si="0"/>
        <v>6320691.0308150779</v>
      </c>
      <c r="V11" s="214">
        <f t="shared" si="0"/>
        <v>7398363.5442263037</v>
      </c>
      <c r="W11" s="214">
        <f t="shared" si="0"/>
        <v>8329969.9422370559</v>
      </c>
      <c r="X11" s="214">
        <f t="shared" si="0"/>
        <v>9770320.4761604611</v>
      </c>
      <c r="Y11" s="214">
        <f t="shared" si="0"/>
        <v>10837079.62854179</v>
      </c>
      <c r="Z11" s="214">
        <f t="shared" si="0"/>
        <v>11845960.370183421</v>
      </c>
      <c r="AA11" s="214">
        <f t="shared" si="0"/>
        <v>13718060</v>
      </c>
      <c r="AB11" s="234"/>
      <c r="AC11" s="235"/>
    </row>
    <row r="12" spans="1:29">
      <c r="A12" s="236" t="s">
        <v>527</v>
      </c>
      <c r="B12" s="211">
        <v>1064058.9813471027</v>
      </c>
      <c r="C12" s="211">
        <v>1041677.0145706002</v>
      </c>
      <c r="D12" s="211">
        <v>1000758.457916257</v>
      </c>
      <c r="E12" s="211">
        <v>1017279.2578526638</v>
      </c>
      <c r="F12" s="211">
        <v>1111962.8115800456</v>
      </c>
      <c r="G12" s="211">
        <v>1079724.1479652179</v>
      </c>
      <c r="H12" s="211">
        <v>1237685.0075763923</v>
      </c>
      <c r="I12" s="211">
        <v>1194929.8779168776</v>
      </c>
      <c r="J12" s="211">
        <v>1138428.7737123764</v>
      </c>
      <c r="K12" s="211">
        <v>1256037.5734197209</v>
      </c>
      <c r="L12" s="211">
        <v>1176261.6694207944</v>
      </c>
      <c r="M12" s="211">
        <v>1507616.4267219503</v>
      </c>
      <c r="N12" s="233">
        <f t="shared" si="3"/>
        <v>13826419.999999998</v>
      </c>
      <c r="O12" s="216" t="s">
        <v>527</v>
      </c>
      <c r="P12" s="214">
        <f t="shared" si="1"/>
        <v>1064058.9813471027</v>
      </c>
      <c r="Q12" s="214">
        <f t="shared" si="2"/>
        <v>2105735.995917703</v>
      </c>
      <c r="R12" s="214">
        <f t="shared" si="0"/>
        <v>3106494.45383396</v>
      </c>
      <c r="S12" s="214">
        <f t="shared" si="0"/>
        <v>4123773.7116866237</v>
      </c>
      <c r="T12" s="214">
        <f t="shared" si="0"/>
        <v>5235736.5232666694</v>
      </c>
      <c r="U12" s="214">
        <f t="shared" si="0"/>
        <v>6315460.6712318873</v>
      </c>
      <c r="V12" s="214">
        <f t="shared" si="0"/>
        <v>7553145.6788082793</v>
      </c>
      <c r="W12" s="214">
        <f t="shared" si="0"/>
        <v>8748075.5567251574</v>
      </c>
      <c r="X12" s="214">
        <f t="shared" si="0"/>
        <v>9886504.3304375336</v>
      </c>
      <c r="Y12" s="214">
        <f t="shared" si="0"/>
        <v>11142541.903857253</v>
      </c>
      <c r="Z12" s="214">
        <f t="shared" si="0"/>
        <v>12318803.573278047</v>
      </c>
      <c r="AA12" s="214">
        <f t="shared" si="0"/>
        <v>13826419.999999998</v>
      </c>
      <c r="AB12" s="234"/>
      <c r="AC12" s="235"/>
    </row>
    <row r="13" spans="1:29">
      <c r="A13" s="236" t="s">
        <v>528</v>
      </c>
      <c r="B13" s="211">
        <v>2159884.8081020582</v>
      </c>
      <c r="C13" s="211">
        <v>2384386.949779009</v>
      </c>
      <c r="D13" s="211">
        <v>2381867.3885138161</v>
      </c>
      <c r="E13" s="211">
        <v>2530004.0649239607</v>
      </c>
      <c r="F13" s="211">
        <v>2367919.5662367521</v>
      </c>
      <c r="G13" s="211">
        <v>2604049.1457096105</v>
      </c>
      <c r="H13" s="211">
        <v>2393215.5445622285</v>
      </c>
      <c r="I13" s="211">
        <v>2526596.6682939413</v>
      </c>
      <c r="J13" s="211">
        <v>3080755.3056851858</v>
      </c>
      <c r="K13" s="211">
        <v>2430106.6360504045</v>
      </c>
      <c r="L13" s="211">
        <v>2823513.1155806808</v>
      </c>
      <c r="M13" s="211">
        <v>3552020.8065623483</v>
      </c>
      <c r="N13" s="233">
        <f t="shared" si="3"/>
        <v>31234319.999999996</v>
      </c>
      <c r="O13" s="216" t="s">
        <v>528</v>
      </c>
      <c r="P13" s="214">
        <f t="shared" si="1"/>
        <v>2159884.8081020582</v>
      </c>
      <c r="Q13" s="214">
        <f t="shared" si="2"/>
        <v>4544271.7578810677</v>
      </c>
      <c r="R13" s="214">
        <f t="shared" si="0"/>
        <v>6926139.1463948842</v>
      </c>
      <c r="S13" s="214">
        <f t="shared" si="0"/>
        <v>9456143.2113188449</v>
      </c>
      <c r="T13" s="214">
        <f t="shared" si="0"/>
        <v>11824062.777555596</v>
      </c>
      <c r="U13" s="214">
        <f t="shared" si="0"/>
        <v>14428111.923265208</v>
      </c>
      <c r="V13" s="214">
        <f t="shared" si="0"/>
        <v>16821327.467827436</v>
      </c>
      <c r="W13" s="214">
        <f t="shared" si="0"/>
        <v>19347924.136121377</v>
      </c>
      <c r="X13" s="214">
        <f t="shared" si="0"/>
        <v>22428679.441806562</v>
      </c>
      <c r="Y13" s="214">
        <f t="shared" si="0"/>
        <v>24858786.077856965</v>
      </c>
      <c r="Z13" s="214">
        <f t="shared" si="0"/>
        <v>27682299.193437647</v>
      </c>
      <c r="AA13" s="214">
        <f t="shared" si="0"/>
        <v>31234319.999999996</v>
      </c>
      <c r="AB13" s="234"/>
      <c r="AC13" s="235"/>
    </row>
    <row r="14" spans="1:29">
      <c r="A14" s="236" t="s">
        <v>529</v>
      </c>
      <c r="B14" s="211">
        <v>1021907.7848185281</v>
      </c>
      <c r="C14" s="211">
        <v>-125225.77095979266</v>
      </c>
      <c r="D14" s="211">
        <v>450290.14141007798</v>
      </c>
      <c r="E14" s="211">
        <v>472342.2092787631</v>
      </c>
      <c r="F14" s="211">
        <v>448703.77640521649</v>
      </c>
      <c r="G14" s="211">
        <v>535520.48754767701</v>
      </c>
      <c r="H14" s="211">
        <v>533628.63720051514</v>
      </c>
      <c r="I14" s="211">
        <v>513635.06501626171</v>
      </c>
      <c r="J14" s="211">
        <v>479375.39428534533</v>
      </c>
      <c r="K14" s="211">
        <v>490302.52941586333</v>
      </c>
      <c r="L14" s="211">
        <v>613787.77025093487</v>
      </c>
      <c r="M14" s="211">
        <v>472961.97533061035</v>
      </c>
      <c r="N14" s="233">
        <f t="shared" si="3"/>
        <v>5907230.0000000019</v>
      </c>
      <c r="O14" s="216" t="s">
        <v>529</v>
      </c>
      <c r="P14" s="214">
        <f t="shared" si="1"/>
        <v>1021907.7848185281</v>
      </c>
      <c r="Q14" s="214">
        <f t="shared" si="2"/>
        <v>896682.01385873544</v>
      </c>
      <c r="R14" s="214">
        <f t="shared" si="0"/>
        <v>1346972.1552688135</v>
      </c>
      <c r="S14" s="214">
        <f t="shared" si="0"/>
        <v>1819314.3645475765</v>
      </c>
      <c r="T14" s="214">
        <f t="shared" si="0"/>
        <v>2268018.1409527929</v>
      </c>
      <c r="U14" s="214">
        <f t="shared" si="0"/>
        <v>2803538.62850047</v>
      </c>
      <c r="V14" s="214">
        <f t="shared" si="0"/>
        <v>3337167.2657009852</v>
      </c>
      <c r="W14" s="214">
        <f t="shared" si="0"/>
        <v>3850802.330717247</v>
      </c>
      <c r="X14" s="214">
        <f t="shared" si="0"/>
        <v>4330177.7250025924</v>
      </c>
      <c r="Y14" s="214">
        <f t="shared" si="0"/>
        <v>4820480.254418456</v>
      </c>
      <c r="Z14" s="214">
        <f t="shared" si="0"/>
        <v>5434268.0246693911</v>
      </c>
      <c r="AA14" s="214">
        <f t="shared" si="0"/>
        <v>5907230.0000000019</v>
      </c>
      <c r="AB14" s="234"/>
      <c r="AC14" s="235"/>
    </row>
    <row r="15" spans="1:29">
      <c r="A15" s="236" t="s">
        <v>530</v>
      </c>
      <c r="B15" s="211">
        <v>4877782.0879873354</v>
      </c>
      <c r="C15" s="211">
        <v>8332509.8279754817</v>
      </c>
      <c r="D15" s="211">
        <v>7164683.085370251</v>
      </c>
      <c r="E15" s="211">
        <v>7893292.75720385</v>
      </c>
      <c r="F15" s="211">
        <v>7283072.4197140113</v>
      </c>
      <c r="G15" s="211">
        <v>8370379.526802076</v>
      </c>
      <c r="H15" s="211">
        <v>7400836.8445424596</v>
      </c>
      <c r="I15" s="211">
        <v>8430985.473198073</v>
      </c>
      <c r="J15" s="211">
        <v>7977963.7710282588</v>
      </c>
      <c r="K15" s="211">
        <v>7785795.6350683291</v>
      </c>
      <c r="L15" s="211">
        <v>8119085.4533107355</v>
      </c>
      <c r="M15" s="211">
        <v>9537040.1177991312</v>
      </c>
      <c r="N15" s="233">
        <f t="shared" si="3"/>
        <v>93173427</v>
      </c>
      <c r="O15" s="216" t="s">
        <v>530</v>
      </c>
      <c r="P15" s="214">
        <f t="shared" si="1"/>
        <v>4877782.0879873354</v>
      </c>
      <c r="Q15" s="214">
        <f t="shared" si="2"/>
        <v>13210291.915962817</v>
      </c>
      <c r="R15" s="214">
        <f t="shared" si="0"/>
        <v>20374975.001333069</v>
      </c>
      <c r="S15" s="214">
        <f t="shared" si="0"/>
        <v>28268267.75853692</v>
      </c>
      <c r="T15" s="214">
        <f t="shared" si="0"/>
        <v>35551340.178250931</v>
      </c>
      <c r="U15" s="214">
        <f t="shared" si="0"/>
        <v>43921719.705053009</v>
      </c>
      <c r="V15" s="214">
        <f t="shared" si="0"/>
        <v>51322556.549595468</v>
      </c>
      <c r="W15" s="214">
        <f t="shared" si="0"/>
        <v>59753542.022793539</v>
      </c>
      <c r="X15" s="214">
        <f t="shared" si="0"/>
        <v>67731505.793821797</v>
      </c>
      <c r="Y15" s="214">
        <f t="shared" si="0"/>
        <v>75517301.428890124</v>
      </c>
      <c r="Z15" s="214">
        <f t="shared" si="0"/>
        <v>83636386.882200867</v>
      </c>
      <c r="AA15" s="214">
        <f t="shared" si="0"/>
        <v>93173427</v>
      </c>
      <c r="AB15" s="234"/>
      <c r="AC15" s="235"/>
    </row>
    <row r="16" spans="1:29">
      <c r="A16" s="236" t="s">
        <v>531</v>
      </c>
      <c r="B16" s="211">
        <v>828534.98179877654</v>
      </c>
      <c r="C16" s="211">
        <v>905468.36774569133</v>
      </c>
      <c r="D16" s="211">
        <v>1109378.5834184287</v>
      </c>
      <c r="E16" s="211">
        <v>865762.97498317331</v>
      </c>
      <c r="F16" s="211">
        <v>903807.3827321576</v>
      </c>
      <c r="G16" s="211">
        <v>1147420.7074614603</v>
      </c>
      <c r="H16" s="211">
        <v>1034306.6240931975</v>
      </c>
      <c r="I16" s="211">
        <v>1083604.8371587438</v>
      </c>
      <c r="J16" s="211">
        <v>877415.3385560388</v>
      </c>
      <c r="K16" s="211">
        <v>1013018.8247908677</v>
      </c>
      <c r="L16" s="211">
        <v>1030336.8388819179</v>
      </c>
      <c r="M16" s="211">
        <v>1000384.5383795479</v>
      </c>
      <c r="N16" s="233">
        <f t="shared" si="3"/>
        <v>11799440</v>
      </c>
      <c r="O16" s="216" t="s">
        <v>531</v>
      </c>
      <c r="P16" s="214">
        <f t="shared" si="1"/>
        <v>828534.98179877654</v>
      </c>
      <c r="Q16" s="214">
        <f t="shared" si="2"/>
        <v>1734003.3495444679</v>
      </c>
      <c r="R16" s="214">
        <f t="shared" si="0"/>
        <v>2843381.9329628963</v>
      </c>
      <c r="S16" s="214">
        <f t="shared" si="0"/>
        <v>3709144.9079460697</v>
      </c>
      <c r="T16" s="214">
        <f t="shared" si="0"/>
        <v>4612952.2906782273</v>
      </c>
      <c r="U16" s="214">
        <f t="shared" si="0"/>
        <v>5760372.9981396878</v>
      </c>
      <c r="V16" s="214">
        <f t="shared" si="0"/>
        <v>6794679.6222328851</v>
      </c>
      <c r="W16" s="214">
        <f t="shared" si="0"/>
        <v>7878284.4593916293</v>
      </c>
      <c r="X16" s="214">
        <f t="shared" si="0"/>
        <v>8755699.7979476675</v>
      </c>
      <c r="Y16" s="214">
        <f t="shared" si="0"/>
        <v>9768718.6227385346</v>
      </c>
      <c r="Z16" s="214">
        <f t="shared" si="0"/>
        <v>10799055.461620452</v>
      </c>
      <c r="AA16" s="214">
        <f t="shared" si="0"/>
        <v>11799440</v>
      </c>
      <c r="AB16" s="234"/>
      <c r="AC16" s="235"/>
    </row>
    <row r="17" spans="1:29">
      <c r="A17" s="236" t="s">
        <v>532</v>
      </c>
      <c r="B17" s="211">
        <v>1312024.2646506319</v>
      </c>
      <c r="C17" s="211">
        <v>1385086.6733271983</v>
      </c>
      <c r="D17" s="211">
        <v>1385634.1013543692</v>
      </c>
      <c r="E17" s="211">
        <v>1339368.0815367231</v>
      </c>
      <c r="F17" s="211">
        <v>1281144.6619693728</v>
      </c>
      <c r="G17" s="211">
        <v>1544768.886304392</v>
      </c>
      <c r="H17" s="211">
        <v>1621010.3887972168</v>
      </c>
      <c r="I17" s="211">
        <v>1429470.7082478323</v>
      </c>
      <c r="J17" s="211">
        <v>1594739.8081528251</v>
      </c>
      <c r="K17" s="211">
        <v>1464884.6033966101</v>
      </c>
      <c r="L17" s="211">
        <v>1352195.5964110142</v>
      </c>
      <c r="M17" s="211">
        <v>1917612.2258518147</v>
      </c>
      <c r="N17" s="233">
        <f t="shared" si="3"/>
        <v>17627940</v>
      </c>
      <c r="O17" s="216" t="s">
        <v>532</v>
      </c>
      <c r="P17" s="214">
        <f t="shared" si="1"/>
        <v>1312024.2646506319</v>
      </c>
      <c r="Q17" s="214">
        <f t="shared" si="2"/>
        <v>2697110.9379778299</v>
      </c>
      <c r="R17" s="214">
        <f t="shared" si="0"/>
        <v>4082745.0393321989</v>
      </c>
      <c r="S17" s="214">
        <f t="shared" si="0"/>
        <v>5422113.1208689222</v>
      </c>
      <c r="T17" s="214">
        <f t="shared" si="0"/>
        <v>6703257.7828382952</v>
      </c>
      <c r="U17" s="214">
        <f t="shared" si="0"/>
        <v>8248026.6691426877</v>
      </c>
      <c r="V17" s="214">
        <f t="shared" si="0"/>
        <v>9869037.0579399038</v>
      </c>
      <c r="W17" s="214">
        <f t="shared" si="0"/>
        <v>11298507.766187737</v>
      </c>
      <c r="X17" s="214">
        <f t="shared" si="0"/>
        <v>12893247.574340561</v>
      </c>
      <c r="Y17" s="214">
        <f t="shared" si="0"/>
        <v>14358132.177737171</v>
      </c>
      <c r="Z17" s="214">
        <f t="shared" si="0"/>
        <v>15710327.774148185</v>
      </c>
      <c r="AA17" s="214">
        <f t="shared" si="0"/>
        <v>17627940</v>
      </c>
      <c r="AB17" s="234"/>
      <c r="AC17" s="235"/>
    </row>
    <row r="18" spans="1:29">
      <c r="A18" s="236" t="s">
        <v>533</v>
      </c>
      <c r="B18" s="211">
        <v>1689221.6168719989</v>
      </c>
      <c r="C18" s="211">
        <v>1665151.1999053755</v>
      </c>
      <c r="D18" s="211">
        <v>1677189.1619584828</v>
      </c>
      <c r="E18" s="211">
        <v>1818187.5448997777</v>
      </c>
      <c r="F18" s="211">
        <v>1876617.3426279319</v>
      </c>
      <c r="G18" s="211">
        <v>1730004.2958158767</v>
      </c>
      <c r="H18" s="211">
        <v>1859270.0404040006</v>
      </c>
      <c r="I18" s="211">
        <v>1756740.5369706054</v>
      </c>
      <c r="J18" s="211">
        <v>1949852.2636858437</v>
      </c>
      <c r="K18" s="211">
        <v>1786927.1552033131</v>
      </c>
      <c r="L18" s="211">
        <v>1999564.1831726211</v>
      </c>
      <c r="M18" s="211">
        <v>2974654.6584841725</v>
      </c>
      <c r="N18" s="233">
        <f t="shared" si="3"/>
        <v>22783380</v>
      </c>
      <c r="O18" s="216" t="s">
        <v>533</v>
      </c>
      <c r="P18" s="214">
        <f t="shared" si="1"/>
        <v>1689221.6168719989</v>
      </c>
      <c r="Q18" s="214">
        <f t="shared" si="2"/>
        <v>3354372.8167773746</v>
      </c>
      <c r="R18" s="214">
        <f t="shared" si="0"/>
        <v>5031561.9787358576</v>
      </c>
      <c r="S18" s="214">
        <f t="shared" si="0"/>
        <v>6849749.5236356352</v>
      </c>
      <c r="T18" s="214">
        <f t="shared" si="0"/>
        <v>8726366.8662635665</v>
      </c>
      <c r="U18" s="214">
        <f t="shared" si="0"/>
        <v>10456371.162079442</v>
      </c>
      <c r="V18" s="214">
        <f t="shared" si="0"/>
        <v>12315641.202483444</v>
      </c>
      <c r="W18" s="214">
        <f t="shared" si="0"/>
        <v>14072381.73945405</v>
      </c>
      <c r="X18" s="214">
        <f t="shared" si="0"/>
        <v>16022234.003139893</v>
      </c>
      <c r="Y18" s="214">
        <f t="shared" si="0"/>
        <v>17809161.158343207</v>
      </c>
      <c r="Z18" s="214">
        <f t="shared" si="0"/>
        <v>19808725.341515828</v>
      </c>
      <c r="AA18" s="214">
        <f t="shared" si="0"/>
        <v>22783380</v>
      </c>
      <c r="AB18" s="234"/>
      <c r="AC18" s="235"/>
    </row>
    <row r="19" spans="1:29">
      <c r="A19" s="236" t="s">
        <v>534</v>
      </c>
      <c r="B19" s="211">
        <v>1220124.8871046975</v>
      </c>
      <c r="C19" s="211">
        <v>1239905.844336723</v>
      </c>
      <c r="D19" s="211">
        <v>1293789.3423678463</v>
      </c>
      <c r="E19" s="211">
        <v>1241051.1224913062</v>
      </c>
      <c r="F19" s="211">
        <v>1146669.5155256065</v>
      </c>
      <c r="G19" s="211">
        <v>1297113.8082674318</v>
      </c>
      <c r="H19" s="211">
        <v>1293827.3687239836</v>
      </c>
      <c r="I19" s="211">
        <v>1314289.5960602623</v>
      </c>
      <c r="J19" s="211">
        <v>1312602.3143747374</v>
      </c>
      <c r="K19" s="211">
        <v>1281292.0326870296</v>
      </c>
      <c r="L19" s="211">
        <v>1436108.1921654015</v>
      </c>
      <c r="M19" s="211">
        <v>1763365.9758949741</v>
      </c>
      <c r="N19" s="233">
        <f t="shared" si="3"/>
        <v>15840140</v>
      </c>
      <c r="O19" s="216" t="s">
        <v>534</v>
      </c>
      <c r="P19" s="214">
        <f t="shared" si="1"/>
        <v>1220124.8871046975</v>
      </c>
      <c r="Q19" s="214">
        <f t="shared" si="2"/>
        <v>2460030.7314414205</v>
      </c>
      <c r="R19" s="214">
        <f t="shared" si="0"/>
        <v>3753820.073809267</v>
      </c>
      <c r="S19" s="214">
        <f t="shared" si="0"/>
        <v>4994871.1963005736</v>
      </c>
      <c r="T19" s="214">
        <f t="shared" si="0"/>
        <v>6141540.7118261801</v>
      </c>
      <c r="U19" s="214">
        <f t="shared" si="0"/>
        <v>7438654.5200936124</v>
      </c>
      <c r="V19" s="214">
        <f t="shared" si="0"/>
        <v>8732481.8888175953</v>
      </c>
      <c r="W19" s="214">
        <f t="shared" si="0"/>
        <v>10046771.484877858</v>
      </c>
      <c r="X19" s="214">
        <f t="shared" si="0"/>
        <v>11359373.799252596</v>
      </c>
      <c r="Y19" s="214">
        <f t="shared" si="0"/>
        <v>12640665.831939625</v>
      </c>
      <c r="Z19" s="214">
        <f t="shared" si="0"/>
        <v>14076774.024105025</v>
      </c>
      <c r="AA19" s="214">
        <f t="shared" si="0"/>
        <v>15840140</v>
      </c>
      <c r="AB19" s="234"/>
      <c r="AC19" s="235"/>
    </row>
    <row r="20" spans="1:29">
      <c r="A20" s="236" t="s">
        <v>535</v>
      </c>
      <c r="B20" s="211">
        <v>863418.06150450453</v>
      </c>
      <c r="C20" s="211">
        <v>934367.60434560769</v>
      </c>
      <c r="D20" s="211">
        <v>950861.56731442176</v>
      </c>
      <c r="E20" s="211">
        <v>1062383.715844576</v>
      </c>
      <c r="F20" s="211">
        <v>877499.00256198167</v>
      </c>
      <c r="G20" s="211">
        <v>1209710.4634392161</v>
      </c>
      <c r="H20" s="211">
        <v>929074.83836125117</v>
      </c>
      <c r="I20" s="211">
        <v>933732.23742457852</v>
      </c>
      <c r="J20" s="211">
        <v>983336.93842385639</v>
      </c>
      <c r="K20" s="211">
        <v>894021.05228297831</v>
      </c>
      <c r="L20" s="211">
        <v>941218.32600204146</v>
      </c>
      <c r="M20" s="211">
        <v>1114496.1924949866</v>
      </c>
      <c r="N20" s="233">
        <f t="shared" si="3"/>
        <v>11694120</v>
      </c>
      <c r="O20" s="216" t="s">
        <v>535</v>
      </c>
      <c r="P20" s="214">
        <f t="shared" si="1"/>
        <v>863418.06150450453</v>
      </c>
      <c r="Q20" s="214">
        <f t="shared" si="2"/>
        <v>1797785.6658501122</v>
      </c>
      <c r="R20" s="214">
        <f t="shared" si="2"/>
        <v>2748647.233164534</v>
      </c>
      <c r="S20" s="214">
        <f t="shared" si="2"/>
        <v>3811030.9490091102</v>
      </c>
      <c r="T20" s="214">
        <f t="shared" si="2"/>
        <v>4688529.951571092</v>
      </c>
      <c r="U20" s="214">
        <f t="shared" si="2"/>
        <v>5898240.4150103079</v>
      </c>
      <c r="V20" s="214">
        <f t="shared" si="2"/>
        <v>6827315.2533715591</v>
      </c>
      <c r="W20" s="214">
        <f t="shared" si="2"/>
        <v>7761047.4907961376</v>
      </c>
      <c r="X20" s="214">
        <f t="shared" si="2"/>
        <v>8744384.4292199947</v>
      </c>
      <c r="Y20" s="214">
        <f t="shared" si="2"/>
        <v>9638405.4815029725</v>
      </c>
      <c r="Z20" s="214">
        <f t="shared" si="2"/>
        <v>10579623.807505013</v>
      </c>
      <c r="AA20" s="214">
        <f t="shared" si="2"/>
        <v>11694120</v>
      </c>
      <c r="AB20" s="234"/>
      <c r="AC20" s="235"/>
    </row>
    <row r="21" spans="1:29">
      <c r="A21" s="236" t="s">
        <v>536</v>
      </c>
      <c r="B21" s="211">
        <v>2251641.8555440153</v>
      </c>
      <c r="C21" s="211">
        <v>2289776.7179120393</v>
      </c>
      <c r="D21" s="211">
        <v>2283964.3555684257</v>
      </c>
      <c r="E21" s="211">
        <v>2249450.3395710154</v>
      </c>
      <c r="F21" s="211">
        <v>2185998.5004818975</v>
      </c>
      <c r="G21" s="211">
        <v>2278574.9028925584</v>
      </c>
      <c r="H21" s="211">
        <v>2390024.0406025373</v>
      </c>
      <c r="I21" s="211">
        <v>2452722.37420718</v>
      </c>
      <c r="J21" s="211">
        <v>2444432.8972445792</v>
      </c>
      <c r="K21" s="211">
        <v>2472370.4072101279</v>
      </c>
      <c r="L21" s="211">
        <v>2572037.7736675572</v>
      </c>
      <c r="M21" s="211">
        <v>4482955.8350980664</v>
      </c>
      <c r="N21" s="233">
        <f t="shared" si="3"/>
        <v>30353950</v>
      </c>
      <c r="O21" s="216" t="s">
        <v>536</v>
      </c>
      <c r="P21" s="214">
        <f t="shared" si="1"/>
        <v>2251641.8555440153</v>
      </c>
      <c r="Q21" s="214">
        <f t="shared" si="2"/>
        <v>4541418.5734560546</v>
      </c>
      <c r="R21" s="214">
        <f t="shared" si="2"/>
        <v>6825382.9290244803</v>
      </c>
      <c r="S21" s="214">
        <f t="shared" si="2"/>
        <v>9074833.2685954962</v>
      </c>
      <c r="T21" s="214">
        <f t="shared" si="2"/>
        <v>11260831.769077394</v>
      </c>
      <c r="U21" s="214">
        <f t="shared" si="2"/>
        <v>13539406.671969952</v>
      </c>
      <c r="V21" s="214">
        <f t="shared" si="2"/>
        <v>15929430.712572489</v>
      </c>
      <c r="W21" s="214">
        <f t="shared" si="2"/>
        <v>18382153.086779669</v>
      </c>
      <c r="X21" s="214">
        <f t="shared" si="2"/>
        <v>20826585.984024249</v>
      </c>
      <c r="Y21" s="214">
        <f t="shared" si="2"/>
        <v>23298956.391234376</v>
      </c>
      <c r="Z21" s="214">
        <f t="shared" si="2"/>
        <v>25870994.164901935</v>
      </c>
      <c r="AA21" s="214">
        <f t="shared" si="2"/>
        <v>30353950</v>
      </c>
      <c r="AB21" s="234"/>
      <c r="AC21" s="235"/>
    </row>
    <row r="22" spans="1:29">
      <c r="A22" s="236" t="s">
        <v>537</v>
      </c>
      <c r="B22" s="211">
        <v>1046667.8593862245</v>
      </c>
      <c r="C22" s="211">
        <v>1111728.7508755594</v>
      </c>
      <c r="D22" s="211">
        <v>1087875.8213581464</v>
      </c>
      <c r="E22" s="211">
        <v>1169922.7686829665</v>
      </c>
      <c r="F22" s="211">
        <v>1077340.409166011</v>
      </c>
      <c r="G22" s="211">
        <v>1368468.9672656693</v>
      </c>
      <c r="H22" s="211">
        <v>1082117.3026673358</v>
      </c>
      <c r="I22" s="211">
        <v>1096453.9174424666</v>
      </c>
      <c r="J22" s="211">
        <v>1158727.2954311834</v>
      </c>
      <c r="K22" s="211">
        <v>1180118.8853508148</v>
      </c>
      <c r="L22" s="211">
        <v>1364169.1073580363</v>
      </c>
      <c r="M22" s="211">
        <v>1500028.9150155864</v>
      </c>
      <c r="N22" s="233">
        <f t="shared" si="3"/>
        <v>14243620</v>
      </c>
      <c r="O22" s="216" t="s">
        <v>537</v>
      </c>
      <c r="P22" s="214">
        <f t="shared" si="1"/>
        <v>1046667.8593862245</v>
      </c>
      <c r="Q22" s="214">
        <f t="shared" si="2"/>
        <v>2158396.6102617839</v>
      </c>
      <c r="R22" s="214">
        <f t="shared" si="2"/>
        <v>3246272.4316199301</v>
      </c>
      <c r="S22" s="214">
        <f t="shared" si="2"/>
        <v>4416195.200302897</v>
      </c>
      <c r="T22" s="214">
        <f t="shared" si="2"/>
        <v>5493535.609468908</v>
      </c>
      <c r="U22" s="214">
        <f t="shared" si="2"/>
        <v>6862004.5767345773</v>
      </c>
      <c r="V22" s="214">
        <f t="shared" si="2"/>
        <v>7944121.8794019129</v>
      </c>
      <c r="W22" s="214">
        <f t="shared" si="2"/>
        <v>9040575.79684438</v>
      </c>
      <c r="X22" s="214">
        <f t="shared" si="2"/>
        <v>10199303.092275564</v>
      </c>
      <c r="Y22" s="214">
        <f t="shared" si="2"/>
        <v>11379421.977626378</v>
      </c>
      <c r="Z22" s="214">
        <f t="shared" si="2"/>
        <v>12743591.084984414</v>
      </c>
      <c r="AA22" s="214">
        <f t="shared" si="2"/>
        <v>14243620</v>
      </c>
      <c r="AB22" s="234"/>
      <c r="AC22" s="235"/>
    </row>
    <row r="23" spans="1:29">
      <c r="A23" s="236" t="s">
        <v>538</v>
      </c>
      <c r="B23" s="211">
        <v>3206831.7019360806</v>
      </c>
      <c r="C23" s="211">
        <v>3089096.0461767814</v>
      </c>
      <c r="D23" s="211">
        <v>3332847.2739208434</v>
      </c>
      <c r="E23" s="211">
        <v>3343358.8957366478</v>
      </c>
      <c r="F23" s="211">
        <v>3309862.6479718713</v>
      </c>
      <c r="G23" s="211">
        <v>3633887.1877468317</v>
      </c>
      <c r="H23" s="211">
        <v>3595475.7056263359</v>
      </c>
      <c r="I23" s="211">
        <v>3664416.5121623054</v>
      </c>
      <c r="J23" s="211">
        <v>4203183.9534776369</v>
      </c>
      <c r="K23" s="211">
        <v>3869366.3527552206</v>
      </c>
      <c r="L23" s="211">
        <v>3943721.0032849824</v>
      </c>
      <c r="M23" s="211">
        <v>3971532.7192044621</v>
      </c>
      <c r="N23" s="233">
        <f t="shared" si="3"/>
        <v>43163580</v>
      </c>
      <c r="O23" s="216" t="s">
        <v>538</v>
      </c>
      <c r="P23" s="214">
        <f t="shared" si="1"/>
        <v>3206831.7019360806</v>
      </c>
      <c r="Q23" s="214">
        <f t="shared" si="2"/>
        <v>6295927.748112862</v>
      </c>
      <c r="R23" s="214">
        <f t="shared" si="2"/>
        <v>9628775.0220337063</v>
      </c>
      <c r="S23" s="214">
        <f t="shared" si="2"/>
        <v>12972133.917770354</v>
      </c>
      <c r="T23" s="214">
        <f t="shared" si="2"/>
        <v>16281996.565742224</v>
      </c>
      <c r="U23" s="214">
        <f t="shared" si="2"/>
        <v>19915883.753489055</v>
      </c>
      <c r="V23" s="214">
        <f t="shared" si="2"/>
        <v>23511359.45911539</v>
      </c>
      <c r="W23" s="214">
        <f t="shared" si="2"/>
        <v>27175775.971277695</v>
      </c>
      <c r="X23" s="214">
        <f t="shared" si="2"/>
        <v>31378959.924755331</v>
      </c>
      <c r="Y23" s="214">
        <f t="shared" si="2"/>
        <v>35248326.277510554</v>
      </c>
      <c r="Z23" s="214">
        <f t="shared" si="2"/>
        <v>39192047.280795537</v>
      </c>
      <c r="AA23" s="214">
        <f t="shared" si="2"/>
        <v>43163580</v>
      </c>
      <c r="AB23" s="234"/>
      <c r="AC23" s="235"/>
    </row>
    <row r="24" spans="1:29">
      <c r="A24" s="236" t="s">
        <v>539</v>
      </c>
      <c r="B24" s="211">
        <v>959964.6152818111</v>
      </c>
      <c r="C24" s="211">
        <v>966339.327477457</v>
      </c>
      <c r="D24" s="211">
        <v>994529.7284125553</v>
      </c>
      <c r="E24" s="211">
        <v>1131450.2987226285</v>
      </c>
      <c r="F24" s="211">
        <v>996265.7520950411</v>
      </c>
      <c r="G24" s="211">
        <v>1125902.9015839859</v>
      </c>
      <c r="H24" s="211">
        <v>1222401.6730676948</v>
      </c>
      <c r="I24" s="211">
        <v>1049305.5786086393</v>
      </c>
      <c r="J24" s="211">
        <v>1246533.7089952175</v>
      </c>
      <c r="K24" s="211">
        <v>1211400.4898298807</v>
      </c>
      <c r="L24" s="211">
        <v>1104723.5113396812</v>
      </c>
      <c r="M24" s="211">
        <v>2238092.4145854088</v>
      </c>
      <c r="N24" s="233">
        <f t="shared" si="3"/>
        <v>14246910</v>
      </c>
      <c r="O24" s="216" t="s">
        <v>539</v>
      </c>
      <c r="P24" s="214">
        <f t="shared" si="1"/>
        <v>959964.6152818111</v>
      </c>
      <c r="Q24" s="214">
        <f t="shared" si="2"/>
        <v>1926303.942759268</v>
      </c>
      <c r="R24" s="214">
        <f t="shared" si="2"/>
        <v>2920833.6711718235</v>
      </c>
      <c r="S24" s="214">
        <f t="shared" si="2"/>
        <v>4052283.969894452</v>
      </c>
      <c r="T24" s="214">
        <f t="shared" si="2"/>
        <v>5048549.7219894929</v>
      </c>
      <c r="U24" s="214">
        <f t="shared" si="2"/>
        <v>6174452.6235734783</v>
      </c>
      <c r="V24" s="214">
        <f t="shared" si="2"/>
        <v>7396854.2966411728</v>
      </c>
      <c r="W24" s="214">
        <f t="shared" si="2"/>
        <v>8446159.8752498124</v>
      </c>
      <c r="X24" s="214">
        <f t="shared" si="2"/>
        <v>9692693.5842450298</v>
      </c>
      <c r="Y24" s="214">
        <f t="shared" si="2"/>
        <v>10904094.074074911</v>
      </c>
      <c r="Z24" s="214">
        <f t="shared" si="2"/>
        <v>12008817.585414592</v>
      </c>
      <c r="AA24" s="214">
        <f t="shared" si="2"/>
        <v>14246910</v>
      </c>
      <c r="AB24" s="234"/>
      <c r="AC24" s="235"/>
    </row>
    <row r="25" spans="1:29">
      <c r="A25" s="236" t="s">
        <v>540</v>
      </c>
      <c r="B25" s="211">
        <v>2939699.4879866131</v>
      </c>
      <c r="C25" s="211">
        <v>3802854.2527876082</v>
      </c>
      <c r="D25" s="211">
        <v>3572939.3727624011</v>
      </c>
      <c r="E25" s="211">
        <v>3619156.2236948027</v>
      </c>
      <c r="F25" s="211">
        <v>3957884.1296888534</v>
      </c>
      <c r="G25" s="211">
        <v>3892375.2522264575</v>
      </c>
      <c r="H25" s="211">
        <v>3458147.016405975</v>
      </c>
      <c r="I25" s="211">
        <v>3760391.3742492762</v>
      </c>
      <c r="J25" s="211">
        <v>4128657.8349897852</v>
      </c>
      <c r="K25" s="211">
        <v>3941950.8718227674</v>
      </c>
      <c r="L25" s="211">
        <v>4199413.9005530085</v>
      </c>
      <c r="M25" s="211">
        <v>7202950.2828324484</v>
      </c>
      <c r="N25" s="233">
        <f t="shared" si="3"/>
        <v>48476420</v>
      </c>
      <c r="O25" s="216" t="s">
        <v>540</v>
      </c>
      <c r="P25" s="214">
        <f t="shared" si="1"/>
        <v>2939699.4879866131</v>
      </c>
      <c r="Q25" s="214">
        <f t="shared" si="2"/>
        <v>6742553.7407742217</v>
      </c>
      <c r="R25" s="214">
        <f t="shared" si="2"/>
        <v>10315493.113536622</v>
      </c>
      <c r="S25" s="214">
        <f t="shared" si="2"/>
        <v>13934649.337231426</v>
      </c>
      <c r="T25" s="214">
        <f t="shared" si="2"/>
        <v>17892533.466920279</v>
      </c>
      <c r="U25" s="214">
        <f t="shared" si="2"/>
        <v>21784908.719146736</v>
      </c>
      <c r="V25" s="214">
        <f t="shared" si="2"/>
        <v>25243055.73555271</v>
      </c>
      <c r="W25" s="214">
        <f t="shared" si="2"/>
        <v>29003447.109801985</v>
      </c>
      <c r="X25" s="214">
        <f t="shared" si="2"/>
        <v>33132104.944791771</v>
      </c>
      <c r="Y25" s="214">
        <f t="shared" si="2"/>
        <v>37074055.816614538</v>
      </c>
      <c r="Z25" s="214">
        <f t="shared" si="2"/>
        <v>41273469.717167549</v>
      </c>
      <c r="AA25" s="214">
        <f t="shared" si="2"/>
        <v>48476420</v>
      </c>
      <c r="AB25" s="234"/>
      <c r="AC25" s="235"/>
    </row>
    <row r="26" spans="1:29">
      <c r="A26" s="236" t="s">
        <v>541</v>
      </c>
      <c r="B26" s="211">
        <v>1268249.4234450303</v>
      </c>
      <c r="C26" s="211">
        <v>1279739.4253479457</v>
      </c>
      <c r="D26" s="211">
        <v>1348856.4168456753</v>
      </c>
      <c r="E26" s="211">
        <v>1412636.9015337445</v>
      </c>
      <c r="F26" s="211">
        <v>1301632.0395466029</v>
      </c>
      <c r="G26" s="211">
        <v>1403336.4227219913</v>
      </c>
      <c r="H26" s="211">
        <v>1448074.517196551</v>
      </c>
      <c r="I26" s="211">
        <v>1368993.231951636</v>
      </c>
      <c r="J26" s="211">
        <v>1503895.2288573144</v>
      </c>
      <c r="K26" s="211">
        <v>1366522.0067034459</v>
      </c>
      <c r="L26" s="211">
        <v>1391207.5564712393</v>
      </c>
      <c r="M26" s="211">
        <v>1789336.8293788228</v>
      </c>
      <c r="N26" s="233">
        <f t="shared" si="3"/>
        <v>16882480</v>
      </c>
      <c r="O26" s="216" t="s">
        <v>541</v>
      </c>
      <c r="P26" s="214">
        <f t="shared" si="1"/>
        <v>1268249.4234450303</v>
      </c>
      <c r="Q26" s="214">
        <f t="shared" si="2"/>
        <v>2547988.8487929758</v>
      </c>
      <c r="R26" s="214">
        <f t="shared" si="2"/>
        <v>3896845.2656386513</v>
      </c>
      <c r="S26" s="214">
        <f t="shared" si="2"/>
        <v>5309482.1671723956</v>
      </c>
      <c r="T26" s="214">
        <f t="shared" si="2"/>
        <v>6611114.206718998</v>
      </c>
      <c r="U26" s="214">
        <f t="shared" si="2"/>
        <v>8014450.6294409893</v>
      </c>
      <c r="V26" s="214">
        <f t="shared" si="2"/>
        <v>9462525.1466375403</v>
      </c>
      <c r="W26" s="214">
        <f t="shared" si="2"/>
        <v>10831518.378589176</v>
      </c>
      <c r="X26" s="214">
        <f t="shared" si="2"/>
        <v>12335413.60744649</v>
      </c>
      <c r="Y26" s="214">
        <f t="shared" si="2"/>
        <v>13701935.614149936</v>
      </c>
      <c r="Z26" s="214">
        <f t="shared" si="2"/>
        <v>15093143.170621175</v>
      </c>
      <c r="AA26" s="214">
        <f t="shared" si="2"/>
        <v>16882480</v>
      </c>
      <c r="AB26" s="234"/>
      <c r="AC26" s="235"/>
    </row>
    <row r="27" spans="1:29">
      <c r="A27" s="236" t="s">
        <v>542</v>
      </c>
      <c r="B27" s="211">
        <v>482064.4991081903</v>
      </c>
      <c r="C27" s="211">
        <v>626422.07507503557</v>
      </c>
      <c r="D27" s="211">
        <v>608473.34313583397</v>
      </c>
      <c r="E27" s="211">
        <v>558365.63260582415</v>
      </c>
      <c r="F27" s="211">
        <v>431852.55241909815</v>
      </c>
      <c r="G27" s="211">
        <v>635793.64105492388</v>
      </c>
      <c r="H27" s="211">
        <v>552023.80028895626</v>
      </c>
      <c r="I27" s="211">
        <v>618825.94137853093</v>
      </c>
      <c r="J27" s="211">
        <v>799686.38226630806</v>
      </c>
      <c r="K27" s="211">
        <v>705244.74262761453</v>
      </c>
      <c r="L27" s="211">
        <v>672280.88053032605</v>
      </c>
      <c r="M27" s="211">
        <v>779626.50950935693</v>
      </c>
      <c r="N27" s="233">
        <f t="shared" si="3"/>
        <v>7470659.9999999972</v>
      </c>
      <c r="O27" s="216" t="s">
        <v>542</v>
      </c>
      <c r="P27" s="214">
        <f t="shared" si="1"/>
        <v>482064.4991081903</v>
      </c>
      <c r="Q27" s="214">
        <f t="shared" si="2"/>
        <v>1108486.5741832259</v>
      </c>
      <c r="R27" s="214">
        <f t="shared" si="2"/>
        <v>1716959.9173190598</v>
      </c>
      <c r="S27" s="214">
        <f t="shared" si="2"/>
        <v>2275325.549924884</v>
      </c>
      <c r="T27" s="214">
        <f t="shared" si="2"/>
        <v>2707178.1023439821</v>
      </c>
      <c r="U27" s="214">
        <f t="shared" si="2"/>
        <v>3342971.7433989057</v>
      </c>
      <c r="V27" s="214">
        <f t="shared" si="2"/>
        <v>3894995.5436878619</v>
      </c>
      <c r="W27" s="214">
        <f t="shared" si="2"/>
        <v>4513821.4850663925</v>
      </c>
      <c r="X27" s="214">
        <f t="shared" si="2"/>
        <v>5313507.8673327006</v>
      </c>
      <c r="Y27" s="214">
        <f t="shared" si="2"/>
        <v>6018752.6099603148</v>
      </c>
      <c r="Z27" s="214">
        <f t="shared" si="2"/>
        <v>6691033.4904906405</v>
      </c>
      <c r="AA27" s="214">
        <f t="shared" si="2"/>
        <v>7470659.9999999972</v>
      </c>
      <c r="AB27" s="234"/>
      <c r="AC27" s="235"/>
    </row>
    <row r="28" spans="1:29">
      <c r="A28" s="236" t="s">
        <v>543</v>
      </c>
      <c r="B28" s="211">
        <v>877949.77992310794</v>
      </c>
      <c r="C28" s="211">
        <v>893986.98427241959</v>
      </c>
      <c r="D28" s="211">
        <v>947890.23061379872</v>
      </c>
      <c r="E28" s="211">
        <v>1081333.1899874893</v>
      </c>
      <c r="F28" s="211">
        <v>725072.63851994311</v>
      </c>
      <c r="G28" s="211">
        <v>959413.01701633085</v>
      </c>
      <c r="H28" s="211">
        <v>917432.6302737213</v>
      </c>
      <c r="I28" s="211">
        <v>981233.68294813076</v>
      </c>
      <c r="J28" s="211">
        <v>979091.42002279079</v>
      </c>
      <c r="K28" s="211">
        <v>965816.22833676112</v>
      </c>
      <c r="L28" s="211">
        <v>1006723.5020408932</v>
      </c>
      <c r="M28" s="211">
        <v>1087306.6960446148</v>
      </c>
      <c r="N28" s="233">
        <f t="shared" si="3"/>
        <v>11423250</v>
      </c>
      <c r="O28" s="216" t="s">
        <v>543</v>
      </c>
      <c r="P28" s="214">
        <f t="shared" si="1"/>
        <v>877949.77992310794</v>
      </c>
      <c r="Q28" s="214">
        <f t="shared" si="2"/>
        <v>1771936.7641955274</v>
      </c>
      <c r="R28" s="214">
        <f t="shared" si="2"/>
        <v>2719826.9948093263</v>
      </c>
      <c r="S28" s="214">
        <f t="shared" si="2"/>
        <v>3801160.1847968157</v>
      </c>
      <c r="T28" s="214">
        <f t="shared" si="2"/>
        <v>4526232.8233167585</v>
      </c>
      <c r="U28" s="214">
        <f t="shared" si="2"/>
        <v>5485645.8403330892</v>
      </c>
      <c r="V28" s="214">
        <f t="shared" si="2"/>
        <v>6403078.4706068104</v>
      </c>
      <c r="W28" s="214">
        <f t="shared" si="2"/>
        <v>7384312.1535549415</v>
      </c>
      <c r="X28" s="214">
        <f t="shared" si="2"/>
        <v>8363403.5735777318</v>
      </c>
      <c r="Y28" s="214">
        <f t="shared" si="2"/>
        <v>9329219.8019144926</v>
      </c>
      <c r="Z28" s="214">
        <f t="shared" si="2"/>
        <v>10335943.303955385</v>
      </c>
      <c r="AA28" s="214">
        <f t="shared" si="2"/>
        <v>11423250</v>
      </c>
      <c r="AB28" s="234"/>
      <c r="AC28" s="235"/>
    </row>
    <row r="29" spans="1:29">
      <c r="A29" s="236" t="s">
        <v>544</v>
      </c>
      <c r="B29" s="211">
        <v>2166106.3989858055</v>
      </c>
      <c r="C29" s="211">
        <v>2155478.2932030642</v>
      </c>
      <c r="D29" s="211">
        <v>2206333.8916358585</v>
      </c>
      <c r="E29" s="211">
        <v>2378095.3351066802</v>
      </c>
      <c r="F29" s="211">
        <v>2169363.1530777873</v>
      </c>
      <c r="G29" s="211">
        <v>2477063.631691399</v>
      </c>
      <c r="H29" s="211">
        <v>3596531.9429379809</v>
      </c>
      <c r="I29" s="211">
        <v>2565577.0500997645</v>
      </c>
      <c r="J29" s="211">
        <v>2497129.4021200542</v>
      </c>
      <c r="K29" s="211">
        <v>2537601.9258685745</v>
      </c>
      <c r="L29" s="211">
        <v>2866206.4069187338</v>
      </c>
      <c r="M29" s="211">
        <v>4087932.568354303</v>
      </c>
      <c r="N29" s="233">
        <f t="shared" si="3"/>
        <v>31703420.000000007</v>
      </c>
      <c r="O29" s="216" t="s">
        <v>544</v>
      </c>
      <c r="P29" s="214">
        <f t="shared" si="1"/>
        <v>2166106.3989858055</v>
      </c>
      <c r="Q29" s="214">
        <f t="shared" si="2"/>
        <v>4321584.6921888702</v>
      </c>
      <c r="R29" s="214">
        <f t="shared" si="2"/>
        <v>6527918.5838247286</v>
      </c>
      <c r="S29" s="214">
        <f t="shared" si="2"/>
        <v>8906013.9189314097</v>
      </c>
      <c r="T29" s="214">
        <f t="shared" si="2"/>
        <v>11075377.072009197</v>
      </c>
      <c r="U29" s="214">
        <f t="shared" si="2"/>
        <v>13552440.703700595</v>
      </c>
      <c r="V29" s="214">
        <f t="shared" si="2"/>
        <v>17148972.646638576</v>
      </c>
      <c r="W29" s="214">
        <f t="shared" si="2"/>
        <v>19714549.69673834</v>
      </c>
      <c r="X29" s="214">
        <f t="shared" si="2"/>
        <v>22211679.098858394</v>
      </c>
      <c r="Y29" s="214">
        <f t="shared" si="2"/>
        <v>24749281.024726968</v>
      </c>
      <c r="Z29" s="214">
        <f t="shared" si="2"/>
        <v>27615487.431645703</v>
      </c>
      <c r="AA29" s="214">
        <f t="shared" si="2"/>
        <v>31703420.000000007</v>
      </c>
      <c r="AB29" s="234"/>
      <c r="AC29" s="235"/>
    </row>
    <row r="30" spans="1:29">
      <c r="A30" s="236" t="s">
        <v>545</v>
      </c>
      <c r="B30" s="211">
        <v>785892.65394116286</v>
      </c>
      <c r="C30" s="211">
        <v>712614.19981334801</v>
      </c>
      <c r="D30" s="211">
        <v>767182.82084344653</v>
      </c>
      <c r="E30" s="211">
        <v>770298.44640745933</v>
      </c>
      <c r="F30" s="211">
        <v>795405.48143383674</v>
      </c>
      <c r="G30" s="211">
        <v>813566.59694016934</v>
      </c>
      <c r="H30" s="211">
        <v>894799.8267273776</v>
      </c>
      <c r="I30" s="211">
        <v>879960.38843691687</v>
      </c>
      <c r="J30" s="211">
        <v>815282.3733978899</v>
      </c>
      <c r="K30" s="211">
        <v>783846.75470488612</v>
      </c>
      <c r="L30" s="211">
        <v>841840.9699458743</v>
      </c>
      <c r="M30" s="211">
        <v>1235609.4874076333</v>
      </c>
      <c r="N30" s="233">
        <f t="shared" si="3"/>
        <v>10096300.000000002</v>
      </c>
      <c r="O30" s="216" t="s">
        <v>545</v>
      </c>
      <c r="P30" s="214">
        <f t="shared" si="1"/>
        <v>785892.65394116286</v>
      </c>
      <c r="Q30" s="214">
        <f t="shared" si="2"/>
        <v>1498506.8537545109</v>
      </c>
      <c r="R30" s="214">
        <f t="shared" si="2"/>
        <v>2265689.6745979572</v>
      </c>
      <c r="S30" s="214">
        <f t="shared" si="2"/>
        <v>3035988.1210054164</v>
      </c>
      <c r="T30" s="214">
        <f t="shared" si="2"/>
        <v>3831393.6024392531</v>
      </c>
      <c r="U30" s="214">
        <f t="shared" si="2"/>
        <v>4644960.1993794227</v>
      </c>
      <c r="V30" s="214">
        <f t="shared" si="2"/>
        <v>5539760.0261068</v>
      </c>
      <c r="W30" s="214">
        <f t="shared" si="2"/>
        <v>6419720.4145437172</v>
      </c>
      <c r="X30" s="214">
        <f t="shared" si="2"/>
        <v>7235002.7879416067</v>
      </c>
      <c r="Y30" s="214">
        <f t="shared" si="2"/>
        <v>8018849.5426464928</v>
      </c>
      <c r="Z30" s="214">
        <f t="shared" si="2"/>
        <v>8860690.5125923678</v>
      </c>
      <c r="AA30" s="214">
        <f t="shared" si="2"/>
        <v>10096300.000000002</v>
      </c>
      <c r="AB30" s="234"/>
      <c r="AC30" s="235"/>
    </row>
    <row r="31" spans="1:29">
      <c r="A31" s="236" t="s">
        <v>546</v>
      </c>
      <c r="B31" s="211">
        <v>1115404.5563586697</v>
      </c>
      <c r="C31" s="211">
        <v>647109.64165863988</v>
      </c>
      <c r="D31" s="211">
        <v>921270.34419797501</v>
      </c>
      <c r="E31" s="211">
        <v>977985.01908335509</v>
      </c>
      <c r="F31" s="211">
        <v>855158.22211659292</v>
      </c>
      <c r="G31" s="211">
        <v>1073022.4542034236</v>
      </c>
      <c r="H31" s="211">
        <v>881179.05822683231</v>
      </c>
      <c r="I31" s="211">
        <v>1132710.3417662613</v>
      </c>
      <c r="J31" s="211">
        <v>1198962.2133543775</v>
      </c>
      <c r="K31" s="211">
        <v>914976.81992103613</v>
      </c>
      <c r="L31" s="211">
        <v>1033702.0780197347</v>
      </c>
      <c r="M31" s="211">
        <v>1613959.2510931038</v>
      </c>
      <c r="N31" s="233">
        <f>SUM(B31:M31)</f>
        <v>12365440.000000002</v>
      </c>
      <c r="O31" s="216" t="s">
        <v>546</v>
      </c>
      <c r="P31" s="214">
        <f t="shared" si="1"/>
        <v>1115404.5563586697</v>
      </c>
      <c r="Q31" s="214">
        <f t="shared" si="2"/>
        <v>1762514.1980173094</v>
      </c>
      <c r="R31" s="214">
        <f t="shared" si="2"/>
        <v>2683784.5422152844</v>
      </c>
      <c r="S31" s="214">
        <f t="shared" si="2"/>
        <v>3661769.5612986395</v>
      </c>
      <c r="T31" s="214">
        <f t="shared" si="2"/>
        <v>4516927.7834152328</v>
      </c>
      <c r="U31" s="214">
        <f t="shared" si="2"/>
        <v>5589950.2376186568</v>
      </c>
      <c r="V31" s="214">
        <f t="shared" si="2"/>
        <v>6471129.295845489</v>
      </c>
      <c r="W31" s="214">
        <f t="shared" si="2"/>
        <v>7603839.6376117505</v>
      </c>
      <c r="X31" s="214">
        <f t="shared" si="2"/>
        <v>8802801.8509661276</v>
      </c>
      <c r="Y31" s="214">
        <f t="shared" si="2"/>
        <v>9717778.6708871629</v>
      </c>
      <c r="Z31" s="214">
        <f t="shared" si="2"/>
        <v>10751480.748906897</v>
      </c>
      <c r="AA31" s="214">
        <f t="shared" si="2"/>
        <v>12365440.000000002</v>
      </c>
      <c r="AB31" s="234"/>
      <c r="AC31" s="235"/>
    </row>
    <row r="32" spans="1:29">
      <c r="A32" s="232" t="s">
        <v>547</v>
      </c>
      <c r="B32" s="233">
        <f t="shared" ref="B32:L32" si="4">SUM(B4:B31)</f>
        <v>66430881.836120613</v>
      </c>
      <c r="C32" s="233">
        <f t="shared" si="4"/>
        <v>71869411.934130609</v>
      </c>
      <c r="D32" s="233">
        <f t="shared" si="4"/>
        <v>72257774.017616957</v>
      </c>
      <c r="E32" s="233">
        <f t="shared" si="4"/>
        <v>74138634.34421505</v>
      </c>
      <c r="F32" s="233">
        <f t="shared" si="4"/>
        <v>71077561.674081624</v>
      </c>
      <c r="G32" s="233">
        <f t="shared" si="4"/>
        <v>79273144.904702917</v>
      </c>
      <c r="H32" s="233">
        <f t="shared" si="4"/>
        <v>75443732.145986661</v>
      </c>
      <c r="I32" s="233">
        <f t="shared" si="4"/>
        <v>77324662.778068796</v>
      </c>
      <c r="J32" s="233">
        <f t="shared" si="4"/>
        <v>81623443.909901112</v>
      </c>
      <c r="K32" s="233">
        <f t="shared" si="4"/>
        <v>77424812.971963525</v>
      </c>
      <c r="L32" s="233">
        <f t="shared" si="4"/>
        <v>80307050.300102055</v>
      </c>
      <c r="M32" s="233">
        <f>SUM(M4:M31)</f>
        <v>103217470.18311015</v>
      </c>
      <c r="N32" s="233">
        <f>SUM(N4:N31)</f>
        <v>930388581</v>
      </c>
      <c r="O32" s="213" t="s">
        <v>547</v>
      </c>
      <c r="P32" s="217">
        <f t="shared" ref="P32:AA32" si="5">SUM(P4:P31)</f>
        <v>66430881.836120613</v>
      </c>
      <c r="Q32" s="217">
        <f t="shared" si="5"/>
        <v>138300293.77025118</v>
      </c>
      <c r="R32" s="217">
        <f t="shared" si="5"/>
        <v>210558067.7878682</v>
      </c>
      <c r="S32" s="217">
        <f t="shared" si="5"/>
        <v>284696702.13208324</v>
      </c>
      <c r="T32" s="217">
        <f t="shared" si="5"/>
        <v>355774263.80616492</v>
      </c>
      <c r="U32" s="217">
        <f t="shared" si="5"/>
        <v>435047408.71086776</v>
      </c>
      <c r="V32" s="217">
        <f t="shared" si="5"/>
        <v>510491140.85685444</v>
      </c>
      <c r="W32" s="217">
        <f t="shared" si="5"/>
        <v>587815803.63492334</v>
      </c>
      <c r="X32" s="217">
        <f t="shared" si="5"/>
        <v>669439247.54482424</v>
      </c>
      <c r="Y32" s="217">
        <f t="shared" si="5"/>
        <v>746864060.51678753</v>
      </c>
      <c r="Z32" s="217">
        <f t="shared" si="5"/>
        <v>827171110.81689</v>
      </c>
      <c r="AA32" s="217">
        <f t="shared" si="5"/>
        <v>930388581</v>
      </c>
      <c r="AB32" s="234"/>
    </row>
  </sheetData>
  <pageMargins left="0.23622047244094491" right="0.17" top="0.54" bottom="0.39370078740157483" header="0.31496062992125984" footer="0.31496062992125984"/>
  <pageSetup paperSize="9" scale="75" orientation="landscape" r:id="rId1"/>
  <headerFoot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CD57-4FC9-4C17-AA86-4A38F9F1CCCD}">
  <sheetPr>
    <tabColor theme="4"/>
  </sheetPr>
  <dimension ref="A1:AC35"/>
  <sheetViews>
    <sheetView zoomScale="55" zoomScaleNormal="55" workbookViewId="0">
      <selection activeCell="H13" sqref="H13"/>
    </sheetView>
  </sheetViews>
  <sheetFormatPr defaultColWidth="9.140625" defaultRowHeight="21"/>
  <cols>
    <col min="1" max="1" width="17.140625" style="148" customWidth="1"/>
    <col min="2" max="13" width="16" style="148" customWidth="1"/>
    <col min="14" max="14" width="18" style="148" bestFit="1" customWidth="1"/>
    <col min="15" max="15" width="14.5703125" style="148" bestFit="1" customWidth="1"/>
    <col min="16" max="16" width="16.28515625" style="148" bestFit="1" customWidth="1"/>
    <col min="17" max="17" width="16.140625" style="148" bestFit="1" customWidth="1"/>
    <col min="18" max="18" width="16.28515625" style="148" customWidth="1"/>
    <col min="19" max="23" width="16.140625" style="148" bestFit="1" customWidth="1"/>
    <col min="24" max="24" width="17" style="148" bestFit="1" customWidth="1"/>
    <col min="25" max="25" width="17.28515625" style="148" bestFit="1" customWidth="1"/>
    <col min="26" max="26" width="18.42578125" style="148" customWidth="1"/>
    <col min="27" max="27" width="18" style="148" bestFit="1" customWidth="1"/>
    <col min="28" max="28" width="16.42578125" style="148" bestFit="1" customWidth="1"/>
    <col min="29" max="16384" width="9.140625" style="148"/>
  </cols>
  <sheetData>
    <row r="1" spans="1:29" s="201" customFormat="1" ht="24" thickBot="1">
      <c r="A1" s="174" t="s">
        <v>494</v>
      </c>
      <c r="B1" s="200"/>
      <c r="C1" s="200" t="s">
        <v>625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6" t="s">
        <v>495</v>
      </c>
      <c r="P1" s="200"/>
      <c r="Q1" s="200" t="str">
        <f>+C1</f>
        <v>เป้าหมายกำไร/ขาดทุนจากการดำเนินงาน - กองงบประมาณ ปีงบประมาณ 2566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9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9" s="209" customFormat="1" ht="26.25" customHeight="1">
      <c r="A3" s="229" t="s">
        <v>462</v>
      </c>
      <c r="B3" s="230" t="s">
        <v>496</v>
      </c>
      <c r="C3" s="230" t="s">
        <v>497</v>
      </c>
      <c r="D3" s="230" t="s">
        <v>498</v>
      </c>
      <c r="E3" s="230" t="s">
        <v>499</v>
      </c>
      <c r="F3" s="230" t="s">
        <v>500</v>
      </c>
      <c r="G3" s="230" t="s">
        <v>501</v>
      </c>
      <c r="H3" s="230" t="s">
        <v>502</v>
      </c>
      <c r="I3" s="230" t="s">
        <v>503</v>
      </c>
      <c r="J3" s="230" t="s">
        <v>504</v>
      </c>
      <c r="K3" s="230" t="s">
        <v>505</v>
      </c>
      <c r="L3" s="230" t="s">
        <v>506</v>
      </c>
      <c r="M3" s="231" t="s">
        <v>507</v>
      </c>
      <c r="N3" s="230" t="s">
        <v>2</v>
      </c>
      <c r="O3" s="207" t="s">
        <v>462</v>
      </c>
      <c r="P3" s="208" t="s">
        <v>508</v>
      </c>
      <c r="Q3" s="208" t="s">
        <v>509</v>
      </c>
      <c r="R3" s="208" t="s">
        <v>510</v>
      </c>
      <c r="S3" s="208" t="s">
        <v>511</v>
      </c>
      <c r="T3" s="208" t="s">
        <v>512</v>
      </c>
      <c r="U3" s="208" t="s">
        <v>513</v>
      </c>
      <c r="V3" s="208" t="s">
        <v>514</v>
      </c>
      <c r="W3" s="208" t="s">
        <v>515</v>
      </c>
      <c r="X3" s="208" t="s">
        <v>516</v>
      </c>
      <c r="Y3" s="208" t="s">
        <v>517</v>
      </c>
      <c r="Z3" s="208" t="s">
        <v>518</v>
      </c>
      <c r="AA3" s="208" t="s">
        <v>519</v>
      </c>
    </row>
    <row r="4" spans="1:29">
      <c r="A4" s="232" t="s">
        <v>457</v>
      </c>
      <c r="B4" s="211">
        <f>+รายได้!B4-ค่าใช้จ่าย!B4</f>
        <v>-11015970.786674907</v>
      </c>
      <c r="C4" s="211">
        <f>+รายได้!C4-ค่าใช้จ่าย!C4</f>
        <v>-12330190.178981796</v>
      </c>
      <c r="D4" s="211">
        <f>+รายได้!D4-ค่าใช้จ่าย!D4</f>
        <v>-11765267.879502766</v>
      </c>
      <c r="E4" s="211">
        <f>+รายได้!E4-ค่าใช้จ่าย!E4</f>
        <v>-12521238.322658917</v>
      </c>
      <c r="F4" s="211">
        <f>+รายได้!F4-ค่าใช้จ่าย!F4</f>
        <v>-11876466.186499031</v>
      </c>
      <c r="G4" s="211">
        <f>+รายได้!G4-ค่าใช้จ่าย!G4</f>
        <v>-12819916.067131761</v>
      </c>
      <c r="H4" s="211">
        <f>+รายได้!H4-ค่าใช้จ่าย!H4</f>
        <v>-11603562.270322399</v>
      </c>
      <c r="I4" s="211">
        <f>+รายได้!I4-ค่าใช้จ่าย!I4</f>
        <v>-11283674.057645749</v>
      </c>
      <c r="J4" s="211">
        <f>+รายได้!J4-ค่าใช้จ่าย!J4</f>
        <v>-12057971.1569055</v>
      </c>
      <c r="K4" s="211">
        <f>+รายได้!K4-ค่าใช้จ่าย!K4</f>
        <v>-12138617.334760537</v>
      </c>
      <c r="L4" s="211">
        <f>+รายได้!L4-ค่าใช้จ่าย!L4</f>
        <v>-12419025.928036047</v>
      </c>
      <c r="M4" s="211">
        <f>+รายได้!M4-ค่าใช้จ่าย!M4</f>
        <v>-14646158.830880614</v>
      </c>
      <c r="N4" s="233">
        <f>SUM(B4:M4)</f>
        <v>-146478059.00000003</v>
      </c>
      <c r="O4" s="213" t="s">
        <v>457</v>
      </c>
      <c r="P4" s="214">
        <f>+B4</f>
        <v>-11015970.786674907</v>
      </c>
      <c r="Q4" s="214">
        <f>+P4+C4</f>
        <v>-23346160.965656705</v>
      </c>
      <c r="R4" s="214">
        <f t="shared" ref="R4:AA19" si="0">+Q4+D4</f>
        <v>-35111428.845159471</v>
      </c>
      <c r="S4" s="214">
        <f t="shared" si="0"/>
        <v>-47632667.16781839</v>
      </c>
      <c r="T4" s="214">
        <f t="shared" si="0"/>
        <v>-59509133.354317419</v>
      </c>
      <c r="U4" s="214">
        <f t="shared" si="0"/>
        <v>-72329049.421449184</v>
      </c>
      <c r="V4" s="214">
        <f t="shared" si="0"/>
        <v>-83932611.691771582</v>
      </c>
      <c r="W4" s="214">
        <f t="shared" si="0"/>
        <v>-95216285.749417335</v>
      </c>
      <c r="X4" s="214">
        <f t="shared" si="0"/>
        <v>-107274256.90632284</v>
      </c>
      <c r="Y4" s="214">
        <f t="shared" si="0"/>
        <v>-119412874.24108337</v>
      </c>
      <c r="Z4" s="214">
        <f t="shared" si="0"/>
        <v>-131831900.16911942</v>
      </c>
      <c r="AA4" s="214">
        <f t="shared" si="0"/>
        <v>-146478059.00000003</v>
      </c>
      <c r="AB4" s="234">
        <f>+AA4/1000000</f>
        <v>-146.47805900000003</v>
      </c>
      <c r="AC4" s="235"/>
    </row>
    <row r="5" spans="1:29">
      <c r="A5" s="236" t="s">
        <v>520</v>
      </c>
      <c r="B5" s="211">
        <f>+รายได้!B5-ค่าใช้จ่าย!B5</f>
        <v>45454985.954576813</v>
      </c>
      <c r="C5" s="211">
        <f>+รายได้!C5-ค่าใช้จ่าย!C5</f>
        <v>47971485.835384086</v>
      </c>
      <c r="D5" s="211">
        <f>+รายได้!D5-ค่าใช้จ่าย!D5</f>
        <v>47939378.153856434</v>
      </c>
      <c r="E5" s="211">
        <f>+รายได้!E5-ค่าใช้จ่าย!E5</f>
        <v>51501046.989241265</v>
      </c>
      <c r="F5" s="211">
        <f>+รายได้!F5-ค่าใช้จ่าย!F5</f>
        <v>47021057.459070213</v>
      </c>
      <c r="G5" s="211">
        <f>+รายได้!G5-ค่าใช้จ่าย!G5</f>
        <v>44995405.736714154</v>
      </c>
      <c r="H5" s="211">
        <f>+รายได้!H5-ค่าใช้จ่าย!H5</f>
        <v>51320821.477418736</v>
      </c>
      <c r="I5" s="211">
        <f>+รายได้!I5-ค่าใช้จ่าย!I5</f>
        <v>40149561.23679027</v>
      </c>
      <c r="J5" s="211">
        <f>+รายได้!J5-ค่าใช้จ่าย!J5</f>
        <v>41614206.591406196</v>
      </c>
      <c r="K5" s="211">
        <f>+รายได้!K5-ค่าใช้จ่าย!K5</f>
        <v>38695549.98620303</v>
      </c>
      <c r="L5" s="211">
        <f>+รายได้!L5-ค่าใช้จ่าย!L5</f>
        <v>44957711.069043934</v>
      </c>
      <c r="M5" s="211">
        <f>+รายได้!M5-ค่าใช้จ่าย!M5</f>
        <v>39149791.510294884</v>
      </c>
      <c r="N5" s="233">
        <f>SUM(B5:M5)</f>
        <v>540771002</v>
      </c>
      <c r="O5" s="216" t="s">
        <v>520</v>
      </c>
      <c r="P5" s="214">
        <f t="shared" ref="P5:P31" si="1">+B5</f>
        <v>45454985.954576813</v>
      </c>
      <c r="Q5" s="214">
        <f t="shared" ref="Q5:AA31" si="2">+P5+C5</f>
        <v>93426471.789960891</v>
      </c>
      <c r="R5" s="214">
        <f t="shared" si="0"/>
        <v>141365849.94381732</v>
      </c>
      <c r="S5" s="214">
        <f t="shared" si="0"/>
        <v>192866896.93305859</v>
      </c>
      <c r="T5" s="214">
        <f t="shared" si="0"/>
        <v>239887954.3921288</v>
      </c>
      <c r="U5" s="214">
        <f t="shared" si="0"/>
        <v>284883360.12884295</v>
      </c>
      <c r="V5" s="214">
        <f t="shared" si="0"/>
        <v>336204181.60626167</v>
      </c>
      <c r="W5" s="214">
        <f t="shared" si="0"/>
        <v>376353742.84305191</v>
      </c>
      <c r="X5" s="214">
        <f t="shared" si="0"/>
        <v>417967949.43445814</v>
      </c>
      <c r="Y5" s="214">
        <f t="shared" si="0"/>
        <v>456663499.42066115</v>
      </c>
      <c r="Z5" s="214">
        <f t="shared" si="0"/>
        <v>501621210.48970509</v>
      </c>
      <c r="AA5" s="214">
        <f t="shared" si="0"/>
        <v>540771002</v>
      </c>
      <c r="AB5" s="234">
        <f t="shared" ref="AB5:AB32" si="3">+AA5/1000000</f>
        <v>540.77100199999995</v>
      </c>
      <c r="AC5" s="235"/>
    </row>
    <row r="6" spans="1:29">
      <c r="A6" s="236" t="s">
        <v>521</v>
      </c>
      <c r="B6" s="211">
        <f>+รายได้!B6-ค่าใช้จ่าย!B6</f>
        <v>180083.92411254963</v>
      </c>
      <c r="C6" s="211">
        <f>+รายได้!C6-ค่าใช้จ่าย!C6</f>
        <v>214693.26764863415</v>
      </c>
      <c r="D6" s="211">
        <f>+รายได้!D6-ค่าใช้จ่าย!D6</f>
        <v>181801.67359198921</v>
      </c>
      <c r="E6" s="211">
        <f>+รายได้!E6-ค่าใช้จ่าย!E6</f>
        <v>220036.8096902438</v>
      </c>
      <c r="F6" s="211">
        <f>+รายได้!F6-ค่าใช้จ่าย!F6</f>
        <v>125263.09156938712</v>
      </c>
      <c r="G6" s="211">
        <f>+รายได้!G6-ค่าใช้จ่าย!G6</f>
        <v>135563.24646744702</v>
      </c>
      <c r="H6" s="211">
        <f>+รายได้!H6-ค่าใช้จ่าย!H6</f>
        <v>292483.30895652215</v>
      </c>
      <c r="I6" s="211">
        <f>+รายได้!I6-ค่าใช้จ่าย!I6</f>
        <v>164386.49211161537</v>
      </c>
      <c r="J6" s="211">
        <f>+รายได้!J6-ค่าใช้จ่าย!J6</f>
        <v>164172.80056407931</v>
      </c>
      <c r="K6" s="211">
        <f>+รายได้!K6-ค่าใช้จ่าย!K6</f>
        <v>42756.018244459294</v>
      </c>
      <c r="L6" s="211">
        <f>+รายได้!L6-ค่าใช้จ่าย!L6</f>
        <v>38031.247273122659</v>
      </c>
      <c r="M6" s="211">
        <f>+รายได้!M6-ค่าใช้จ่าย!M6</f>
        <v>-3801.8802300498355</v>
      </c>
      <c r="N6" s="233">
        <f t="shared" ref="N6:N31" si="4">SUM(B6:M6)</f>
        <v>1755469.9999999998</v>
      </c>
      <c r="O6" s="216" t="s">
        <v>521</v>
      </c>
      <c r="P6" s="214">
        <f t="shared" si="1"/>
        <v>180083.92411254963</v>
      </c>
      <c r="Q6" s="214">
        <f t="shared" si="2"/>
        <v>394777.19176118379</v>
      </c>
      <c r="R6" s="214">
        <f t="shared" si="0"/>
        <v>576578.86535317299</v>
      </c>
      <c r="S6" s="214">
        <f t="shared" si="0"/>
        <v>796615.67504341679</v>
      </c>
      <c r="T6" s="214">
        <f t="shared" si="0"/>
        <v>921878.76661280391</v>
      </c>
      <c r="U6" s="214">
        <f t="shared" si="0"/>
        <v>1057442.0130802509</v>
      </c>
      <c r="V6" s="214">
        <f t="shared" si="0"/>
        <v>1349925.322036773</v>
      </c>
      <c r="W6" s="214">
        <f t="shared" si="0"/>
        <v>1514311.8141483883</v>
      </c>
      <c r="X6" s="214">
        <f t="shared" si="0"/>
        <v>1678484.6147124676</v>
      </c>
      <c r="Y6" s="214">
        <f t="shared" si="0"/>
        <v>1721240.6329569269</v>
      </c>
      <c r="Z6" s="214">
        <f t="shared" si="0"/>
        <v>1759271.8802300496</v>
      </c>
      <c r="AA6" s="214">
        <f t="shared" si="0"/>
        <v>1755469.9999999998</v>
      </c>
      <c r="AB6" s="234">
        <f t="shared" si="3"/>
        <v>1.7554699999999999</v>
      </c>
      <c r="AC6" s="235"/>
    </row>
    <row r="7" spans="1:29">
      <c r="A7" s="236" t="s">
        <v>522</v>
      </c>
      <c r="B7" s="211">
        <f>+รายได้!B7-ค่าใช้จ่าย!B7</f>
        <v>2986631.5892340341</v>
      </c>
      <c r="C7" s="211">
        <f>+รายได้!C7-ค่าใช้จ่าย!C7</f>
        <v>3134936.5368685513</v>
      </c>
      <c r="D7" s="211">
        <f>+รายได้!D7-ค่าใช้จ่าย!D7</f>
        <v>2785074.663531282</v>
      </c>
      <c r="E7" s="211">
        <f>+รายได้!E7-ค่าใช้จ่าย!E7</f>
        <v>3473885.9361558761</v>
      </c>
      <c r="F7" s="211">
        <f>+รายได้!F7-ค่าใช้จ่าย!F7</f>
        <v>3529216.7279515527</v>
      </c>
      <c r="G7" s="211">
        <f>+รายได้!G7-ค่าใช้จ่าย!G7</f>
        <v>3357914.8707953212</v>
      </c>
      <c r="H7" s="211">
        <f>+รายได้!H7-ค่าใช้จ่าย!H7</f>
        <v>4250448.1774178389</v>
      </c>
      <c r="I7" s="211">
        <f>+รายได้!I7-ค่าใช้จ่าย!I7</f>
        <v>3432476.5151362689</v>
      </c>
      <c r="J7" s="211">
        <f>+รายได้!J7-ค่าใช้จ่าย!J7</f>
        <v>3642599.4660166977</v>
      </c>
      <c r="K7" s="211">
        <f>+รายได้!K7-ค่าใช้จ่าย!K7</f>
        <v>2967383.0053506298</v>
      </c>
      <c r="L7" s="211">
        <f>+รายได้!L7-ค่าใช้จ่าย!L7</f>
        <v>3431988.0457773376</v>
      </c>
      <c r="M7" s="211">
        <f>+รายได้!M7-ค่าใช้จ่าย!M7</f>
        <v>3012344.4657646194</v>
      </c>
      <c r="N7" s="233">
        <f t="shared" si="4"/>
        <v>40004900.000000007</v>
      </c>
      <c r="O7" s="216" t="s">
        <v>522</v>
      </c>
      <c r="P7" s="214">
        <f t="shared" si="1"/>
        <v>2986631.5892340341</v>
      </c>
      <c r="Q7" s="214">
        <f t="shared" si="2"/>
        <v>6121568.1261025853</v>
      </c>
      <c r="R7" s="214">
        <f t="shared" si="0"/>
        <v>8906642.7896338664</v>
      </c>
      <c r="S7" s="214">
        <f t="shared" si="0"/>
        <v>12380528.725789743</v>
      </c>
      <c r="T7" s="214">
        <f t="shared" si="0"/>
        <v>15909745.453741295</v>
      </c>
      <c r="U7" s="214">
        <f t="shared" si="0"/>
        <v>19267660.324536618</v>
      </c>
      <c r="V7" s="214">
        <f t="shared" si="0"/>
        <v>23518108.501954459</v>
      </c>
      <c r="W7" s="214">
        <f t="shared" si="0"/>
        <v>26950585.017090727</v>
      </c>
      <c r="X7" s="214">
        <f t="shared" si="0"/>
        <v>30593184.483107425</v>
      </c>
      <c r="Y7" s="214">
        <f t="shared" si="0"/>
        <v>33560567.488458052</v>
      </c>
      <c r="Z7" s="214">
        <f t="shared" si="0"/>
        <v>36992555.534235388</v>
      </c>
      <c r="AA7" s="214">
        <f t="shared" si="0"/>
        <v>40004900.000000007</v>
      </c>
      <c r="AB7" s="234">
        <f t="shared" si="3"/>
        <v>40.004900000000006</v>
      </c>
      <c r="AC7" s="235"/>
    </row>
    <row r="8" spans="1:29">
      <c r="A8" s="236" t="s">
        <v>523</v>
      </c>
      <c r="B8" s="211">
        <f>+รายได้!B8-ค่าใช้จ่าย!B8</f>
        <v>7414759.7914425833</v>
      </c>
      <c r="C8" s="211">
        <f>+รายได้!C8-ค่าใช้จ่าย!C8</f>
        <v>7522369.9582079388</v>
      </c>
      <c r="D8" s="211">
        <f>+รายได้!D8-ค่าใช้จ่าย!D8</f>
        <v>7609683.0420486638</v>
      </c>
      <c r="E8" s="211">
        <f>+รายได้!E8-ค่าใช้จ่าย!E8</f>
        <v>8350284.3582998514</v>
      </c>
      <c r="F8" s="211">
        <f>+รายได้!F8-ค่าใช้จ่าย!F8</f>
        <v>7824257.9250395223</v>
      </c>
      <c r="G8" s="211">
        <f>+รายได้!G8-ค่าใช้จ่าย!G8</f>
        <v>7432570.4738410115</v>
      </c>
      <c r="H8" s="211">
        <f>+รายได้!H8-ค่าใช้จ่าย!H8</f>
        <v>8897516.4758558758</v>
      </c>
      <c r="I8" s="211">
        <f>+รายได้!I8-ค่าใช้จ่าย!I8</f>
        <v>6720897.075132411</v>
      </c>
      <c r="J8" s="211">
        <f>+รายได้!J8-ค่าใช้จ่าย!J8</f>
        <v>7561401.8433517795</v>
      </c>
      <c r="K8" s="211">
        <f>+รายได้!K8-ค่าใช้จ่าย!K8</f>
        <v>6289425.4164014254</v>
      </c>
      <c r="L8" s="211">
        <f>+รายได้!L8-ค่าใช้จ่าย!L8</f>
        <v>7760787.6030722298</v>
      </c>
      <c r="M8" s="211">
        <f>+รายได้!M8-ค่าใช้จ่าย!M8</f>
        <v>7945276.037306725</v>
      </c>
      <c r="N8" s="233">
        <f t="shared" si="4"/>
        <v>91329230.00000003</v>
      </c>
      <c r="O8" s="216" t="s">
        <v>523</v>
      </c>
      <c r="P8" s="214">
        <f t="shared" si="1"/>
        <v>7414759.7914425833</v>
      </c>
      <c r="Q8" s="214">
        <f t="shared" si="2"/>
        <v>14937129.749650523</v>
      </c>
      <c r="R8" s="214">
        <f t="shared" si="0"/>
        <v>22546812.791699186</v>
      </c>
      <c r="S8" s="214">
        <f t="shared" si="0"/>
        <v>30897097.149999037</v>
      </c>
      <c r="T8" s="214">
        <f t="shared" si="0"/>
        <v>38721355.07503856</v>
      </c>
      <c r="U8" s="214">
        <f t="shared" si="0"/>
        <v>46153925.548879571</v>
      </c>
      <c r="V8" s="214">
        <f t="shared" si="0"/>
        <v>55051442.024735451</v>
      </c>
      <c r="W8" s="214">
        <f t="shared" si="0"/>
        <v>61772339.099867865</v>
      </c>
      <c r="X8" s="214">
        <f t="shared" si="0"/>
        <v>69333740.943219647</v>
      </c>
      <c r="Y8" s="214">
        <f t="shared" si="0"/>
        <v>75623166.359621078</v>
      </c>
      <c r="Z8" s="214">
        <f t="shared" si="0"/>
        <v>83383953.962693304</v>
      </c>
      <c r="AA8" s="214">
        <f t="shared" si="0"/>
        <v>91329230.00000003</v>
      </c>
      <c r="AB8" s="234">
        <f t="shared" si="3"/>
        <v>91.329230000000024</v>
      </c>
      <c r="AC8" s="235"/>
    </row>
    <row r="9" spans="1:29">
      <c r="A9" s="236" t="s">
        <v>524</v>
      </c>
      <c r="B9" s="211">
        <f>+รายได้!B9-ค่าใช้จ่าย!B9</f>
        <v>1750171.580809914</v>
      </c>
      <c r="C9" s="211">
        <f>+รายได้!C9-ค่าใช้จ่าย!C9</f>
        <v>1386808.8503049598</v>
      </c>
      <c r="D9" s="211">
        <f>+รายได้!D9-ค่าใช้จ่าย!D9</f>
        <v>1336646.9696925089</v>
      </c>
      <c r="E9" s="211">
        <f>+รายได้!E9-ค่าใช้จ่าย!E9</f>
        <v>1700770.879720605</v>
      </c>
      <c r="F9" s="211">
        <f>+รายได้!F9-ค่าใช้จ่าย!F9</f>
        <v>1483668.6132479494</v>
      </c>
      <c r="G9" s="211">
        <f>+รายได้!G9-ค่าใช้จ่าย!G9</f>
        <v>1284447.3201503099</v>
      </c>
      <c r="H9" s="211">
        <f>+รายได้!H9-ค่าใช้จ่าย!H9</f>
        <v>1578087.5632485505</v>
      </c>
      <c r="I9" s="211">
        <f>+รายได้!I9-ค่าใช้จ่าย!I9</f>
        <v>1051107.9496179102</v>
      </c>
      <c r="J9" s="211">
        <f>+รายได้!J9-ค่าใช้จ่าย!J9</f>
        <v>180891.71281330008</v>
      </c>
      <c r="K9" s="211">
        <f>+รายได้!K9-ค่าใช้จ่าย!K9</f>
        <v>1200089.9945924373</v>
      </c>
      <c r="L9" s="211">
        <f>+รายได้!L9-ค่าใช้จ่าย!L9</f>
        <v>1473712.889900197</v>
      </c>
      <c r="M9" s="211">
        <f>+รายได้!M9-ค่าใช้จ่าย!M9</f>
        <v>930255.67590135359</v>
      </c>
      <c r="N9" s="233">
        <f t="shared" si="4"/>
        <v>15356659.999999994</v>
      </c>
      <c r="O9" s="216" t="s">
        <v>524</v>
      </c>
      <c r="P9" s="214">
        <f t="shared" si="1"/>
        <v>1750171.580809914</v>
      </c>
      <c r="Q9" s="214">
        <f t="shared" si="2"/>
        <v>3136980.4311148738</v>
      </c>
      <c r="R9" s="214">
        <f t="shared" si="0"/>
        <v>4473627.4008073825</v>
      </c>
      <c r="S9" s="214">
        <f t="shared" si="0"/>
        <v>6174398.2805279875</v>
      </c>
      <c r="T9" s="214">
        <f t="shared" si="0"/>
        <v>7658066.8937759371</v>
      </c>
      <c r="U9" s="214">
        <f t="shared" si="0"/>
        <v>8942514.2139262464</v>
      </c>
      <c r="V9" s="214">
        <f t="shared" si="0"/>
        <v>10520601.777174797</v>
      </c>
      <c r="W9" s="214">
        <f t="shared" si="0"/>
        <v>11571709.726792708</v>
      </c>
      <c r="X9" s="214">
        <f t="shared" si="0"/>
        <v>11752601.439606007</v>
      </c>
      <c r="Y9" s="214">
        <f t="shared" si="0"/>
        <v>12952691.434198445</v>
      </c>
      <c r="Z9" s="214">
        <f t="shared" si="0"/>
        <v>14426404.324098641</v>
      </c>
      <c r="AA9" s="214">
        <f t="shared" si="0"/>
        <v>15356659.999999994</v>
      </c>
      <c r="AB9" s="234">
        <f t="shared" si="3"/>
        <v>15.356659999999994</v>
      </c>
      <c r="AC9" s="235"/>
    </row>
    <row r="10" spans="1:29">
      <c r="A10" s="236" t="s">
        <v>525</v>
      </c>
      <c r="B10" s="211">
        <f>+รายได้!B10-ค่าใช้จ่าย!B10</f>
        <v>1294932.9095353354</v>
      </c>
      <c r="C10" s="211">
        <f>+รายได้!C10-ค่าใช้จ่าย!C10</f>
        <v>1609715.8349806564</v>
      </c>
      <c r="D10" s="211">
        <f>+รายได้!D10-ค่าใช้จ่าย!D10</f>
        <v>1282078.5079090367</v>
      </c>
      <c r="E10" s="211">
        <f>+รายได้!E10-ค่าใช้จ่าย!E10</f>
        <v>1474479.4997594089</v>
      </c>
      <c r="F10" s="211">
        <f>+รายได้!F10-ค่าใช้จ่าย!F10</f>
        <v>1417709.1222582255</v>
      </c>
      <c r="G10" s="211">
        <f>+รายได้!G10-ค่าใช้จ่าย!G10</f>
        <v>1246145.7017386463</v>
      </c>
      <c r="H10" s="211">
        <f>+รายได้!H10-ค่าใช้จ่าย!H10</f>
        <v>1438108.3805241915</v>
      </c>
      <c r="I10" s="211">
        <f>+รายได้!I10-ค่าใช้จ่าย!I10</f>
        <v>1341008.6001048004</v>
      </c>
      <c r="J10" s="211">
        <f>+รายได้!J10-ค่าใช้จ่าย!J10</f>
        <v>1057913.7215236363</v>
      </c>
      <c r="K10" s="211">
        <f>+รายได้!K10-ค่าใช้จ่าย!K10</f>
        <v>1261508.4225361277</v>
      </c>
      <c r="L10" s="211">
        <f>+รายได้!L10-ค่าใช้จ่าย!L10</f>
        <v>1414290.3415897388</v>
      </c>
      <c r="M10" s="211">
        <f>+รายได้!M10-ค่าใช้จ่าย!M10</f>
        <v>-405341.04245980177</v>
      </c>
      <c r="N10" s="233">
        <f t="shared" si="4"/>
        <v>14432550.000000004</v>
      </c>
      <c r="O10" s="216" t="s">
        <v>525</v>
      </c>
      <c r="P10" s="214">
        <f t="shared" si="1"/>
        <v>1294932.9095353354</v>
      </c>
      <c r="Q10" s="214">
        <f t="shared" si="2"/>
        <v>2904648.7445159918</v>
      </c>
      <c r="R10" s="214">
        <f t="shared" si="0"/>
        <v>4186727.2524250285</v>
      </c>
      <c r="S10" s="214">
        <f t="shared" si="0"/>
        <v>5661206.7521844376</v>
      </c>
      <c r="T10" s="214">
        <f t="shared" si="0"/>
        <v>7078915.874442663</v>
      </c>
      <c r="U10" s="214">
        <f t="shared" si="0"/>
        <v>8325061.5761813093</v>
      </c>
      <c r="V10" s="214">
        <f t="shared" si="0"/>
        <v>9763169.9567055013</v>
      </c>
      <c r="W10" s="214">
        <f t="shared" si="0"/>
        <v>11104178.556810301</v>
      </c>
      <c r="X10" s="214">
        <f t="shared" si="0"/>
        <v>12162092.278333938</v>
      </c>
      <c r="Y10" s="214">
        <f t="shared" si="0"/>
        <v>13423600.700870065</v>
      </c>
      <c r="Z10" s="214">
        <f t="shared" si="0"/>
        <v>14837891.042459805</v>
      </c>
      <c r="AA10" s="214">
        <f t="shared" si="0"/>
        <v>14432550.000000004</v>
      </c>
      <c r="AB10" s="234">
        <f t="shared" si="3"/>
        <v>14.432550000000004</v>
      </c>
      <c r="AC10" s="235"/>
    </row>
    <row r="11" spans="1:29">
      <c r="A11" s="236" t="s">
        <v>526</v>
      </c>
      <c r="B11" s="211">
        <f>+รายได้!B11-ค่าใช้จ่าย!B11</f>
        <v>2251286.7466217149</v>
      </c>
      <c r="C11" s="211">
        <f>+รายได้!C11-ค่าใช้จ่าย!C11</f>
        <v>1978340.5116096609</v>
      </c>
      <c r="D11" s="211">
        <f>+รายได้!D11-ค่าใช้จ่าย!D11</f>
        <v>2128644.8148377924</v>
      </c>
      <c r="E11" s="211">
        <f>+รายได้!E11-ค่าใช้จ่าย!E11</f>
        <v>2144449.4495509816</v>
      </c>
      <c r="F11" s="211">
        <f>+รายได้!F11-ค่าใช้จ่าย!F11</f>
        <v>2283162.5582583565</v>
      </c>
      <c r="G11" s="211">
        <f>+รายได้!G11-ค่าใช้จ่าย!G11</f>
        <v>2101219.772132962</v>
      </c>
      <c r="H11" s="211">
        <f>+รายได้!H11-ค่าใช้จ่าย!H11</f>
        <v>2546207.6334426897</v>
      </c>
      <c r="I11" s="211">
        <f>+รายได้!I11-ค่าใช้จ่าย!I11</f>
        <v>2364312.2023739028</v>
      </c>
      <c r="J11" s="211">
        <f>+รายได้!J11-ค่าใช้จ่าย!J11</f>
        <v>1662029.0221285284</v>
      </c>
      <c r="K11" s="211">
        <f>+รายได้!K11-ค่าใช้จ่าย!K11</f>
        <v>1787648.4177278383</v>
      </c>
      <c r="L11" s="211">
        <f>+รายได้!L11-ค่าใช้จ่าย!L11</f>
        <v>2343859.0651404061</v>
      </c>
      <c r="M11" s="211">
        <f>+รายได้!M11-ค่าใช้จ่าย!M11</f>
        <v>1304649.8061751632</v>
      </c>
      <c r="N11" s="233">
        <f t="shared" si="4"/>
        <v>24895810</v>
      </c>
      <c r="O11" s="216" t="s">
        <v>526</v>
      </c>
      <c r="P11" s="214">
        <f t="shared" si="1"/>
        <v>2251286.7466217149</v>
      </c>
      <c r="Q11" s="214">
        <f t="shared" si="2"/>
        <v>4229627.2582313754</v>
      </c>
      <c r="R11" s="214">
        <f t="shared" si="0"/>
        <v>6358272.0730691683</v>
      </c>
      <c r="S11" s="214">
        <f t="shared" si="0"/>
        <v>8502721.522620149</v>
      </c>
      <c r="T11" s="214">
        <f t="shared" si="0"/>
        <v>10785884.080878505</v>
      </c>
      <c r="U11" s="214">
        <f t="shared" si="0"/>
        <v>12887103.853011467</v>
      </c>
      <c r="V11" s="214">
        <f t="shared" si="0"/>
        <v>15433311.486454155</v>
      </c>
      <c r="W11" s="214">
        <f t="shared" si="0"/>
        <v>17797623.688828059</v>
      </c>
      <c r="X11" s="214">
        <f t="shared" si="0"/>
        <v>19459652.710956588</v>
      </c>
      <c r="Y11" s="214">
        <f t="shared" si="0"/>
        <v>21247301.128684428</v>
      </c>
      <c r="Z11" s="214">
        <f t="shared" si="0"/>
        <v>23591160.193824835</v>
      </c>
      <c r="AA11" s="214">
        <f t="shared" si="0"/>
        <v>24895810</v>
      </c>
      <c r="AB11" s="234">
        <f t="shared" si="3"/>
        <v>24.895810000000001</v>
      </c>
      <c r="AC11" s="235"/>
    </row>
    <row r="12" spans="1:29">
      <c r="A12" s="236" t="s">
        <v>527</v>
      </c>
      <c r="B12" s="211">
        <f>+รายได้!B12-ค่าใช้จ่าย!B12</f>
        <v>957502.78600878571</v>
      </c>
      <c r="C12" s="211">
        <f>+รายได้!C12-ค่าใช้จ่าย!C12</f>
        <v>1053266.0137367635</v>
      </c>
      <c r="D12" s="211">
        <f>+รายได้!D12-ค่าใช้จ่าย!D12</f>
        <v>1074547.6037038162</v>
      </c>
      <c r="E12" s="211">
        <f>+รายได้!E12-ค่าใช้จ่าย!E12</f>
        <v>1114819.2272731997</v>
      </c>
      <c r="F12" s="211">
        <f>+รายได้!F12-ค่าใช้จ่าย!F12</f>
        <v>980857.70963243581</v>
      </c>
      <c r="G12" s="211">
        <f>+รายได้!G12-ค่าใช้จ่าย!G12</f>
        <v>1003692.4887411678</v>
      </c>
      <c r="H12" s="211">
        <f>+รายได้!H12-ค่าใช้จ่าย!H12</f>
        <v>1235306.7945592089</v>
      </c>
      <c r="I12" s="211">
        <f>+รายได้!I12-ค่าใช้จ่าย!I12</f>
        <v>984833.96128295502</v>
      </c>
      <c r="J12" s="211">
        <f>+รายได้!J12-ค่าใช้จ่าย!J12</f>
        <v>972350.41976553085</v>
      </c>
      <c r="K12" s="211">
        <f>+รายได้!K12-ค่าใช้จ่าย!K12</f>
        <v>676238.16639863537</v>
      </c>
      <c r="L12" s="211">
        <f>+รายได้!L12-ค่าใช้จ่าย!L12</f>
        <v>1029881.6109613304</v>
      </c>
      <c r="M12" s="211">
        <f>+รายได้!M12-ค่าใช้จ่าย!M12</f>
        <v>617573.21793617099</v>
      </c>
      <c r="N12" s="233">
        <f t="shared" si="4"/>
        <v>11700870</v>
      </c>
      <c r="O12" s="216" t="s">
        <v>527</v>
      </c>
      <c r="P12" s="214">
        <f t="shared" si="1"/>
        <v>957502.78600878571</v>
      </c>
      <c r="Q12" s="214">
        <f t="shared" si="2"/>
        <v>2010768.7997455492</v>
      </c>
      <c r="R12" s="214">
        <f t="shared" si="0"/>
        <v>3085316.4034493654</v>
      </c>
      <c r="S12" s="214">
        <f t="shared" si="0"/>
        <v>4200135.6307225656</v>
      </c>
      <c r="T12" s="214">
        <f t="shared" si="0"/>
        <v>5180993.3403550014</v>
      </c>
      <c r="U12" s="214">
        <f t="shared" si="0"/>
        <v>6184685.8290961692</v>
      </c>
      <c r="V12" s="214">
        <f t="shared" si="0"/>
        <v>7419992.6236553779</v>
      </c>
      <c r="W12" s="214">
        <f t="shared" si="0"/>
        <v>8404826.5849383324</v>
      </c>
      <c r="X12" s="214">
        <f t="shared" si="0"/>
        <v>9377177.0047038626</v>
      </c>
      <c r="Y12" s="214">
        <f t="shared" si="0"/>
        <v>10053415.171102498</v>
      </c>
      <c r="Z12" s="214">
        <f t="shared" si="0"/>
        <v>11083296.782063829</v>
      </c>
      <c r="AA12" s="214">
        <f t="shared" si="0"/>
        <v>11700870</v>
      </c>
      <c r="AB12" s="234">
        <f t="shared" si="3"/>
        <v>11.70087</v>
      </c>
      <c r="AC12" s="235"/>
    </row>
    <row r="13" spans="1:29">
      <c r="A13" s="236" t="s">
        <v>528</v>
      </c>
      <c r="B13" s="211">
        <f>+รายได้!B13-ค่าใช้จ่าย!B13</f>
        <v>4324526.9212751118</v>
      </c>
      <c r="C13" s="211">
        <f>+รายได้!C13-ค่าใช้จ่าย!C13</f>
        <v>4321407.4728122875</v>
      </c>
      <c r="D13" s="211">
        <f>+รายได้!D13-ค่าใช้จ่าย!D13</f>
        <v>4189726.1709259157</v>
      </c>
      <c r="E13" s="211">
        <f>+รายได้!E13-ค่าใช้จ่าย!E13</f>
        <v>4239659.4781267475</v>
      </c>
      <c r="F13" s="211">
        <f>+รายได้!F13-ค่าใช้จ่าย!F13</f>
        <v>4031761.6306889327</v>
      </c>
      <c r="G13" s="211">
        <f>+รายได้!G13-ค่าใช้จ่าย!G13</f>
        <v>3863780.6068121707</v>
      </c>
      <c r="H13" s="211">
        <f>+รายได้!H13-ค่าใช้จ่าย!H13</f>
        <v>4887083.9783032387</v>
      </c>
      <c r="I13" s="211">
        <f>+รายได้!I13-ค่าใช้จ่าย!I13</f>
        <v>4367613.5655170958</v>
      </c>
      <c r="J13" s="211">
        <f>+รายได้!J13-ค่าใช้จ่าย!J13</f>
        <v>3895268.8810143741</v>
      </c>
      <c r="K13" s="211">
        <f>+รายได้!K13-ค่าใช้จ่าย!K13</f>
        <v>4125881.6569442009</v>
      </c>
      <c r="L13" s="211">
        <f>+รายได้!L13-ค่าใช้จ่าย!L13</f>
        <v>4351580.8143229065</v>
      </c>
      <c r="M13" s="211">
        <f>+รายได้!M13-ค่าใช้จ่าย!M13</f>
        <v>3364618.8232570048</v>
      </c>
      <c r="N13" s="233">
        <f t="shared" si="4"/>
        <v>49962909.999999985</v>
      </c>
      <c r="O13" s="216" t="s">
        <v>528</v>
      </c>
      <c r="P13" s="214">
        <f t="shared" si="1"/>
        <v>4324526.9212751118</v>
      </c>
      <c r="Q13" s="214">
        <f t="shared" si="2"/>
        <v>8645934.3940874003</v>
      </c>
      <c r="R13" s="214">
        <f t="shared" si="0"/>
        <v>12835660.565013316</v>
      </c>
      <c r="S13" s="214">
        <f t="shared" si="0"/>
        <v>17075320.043140061</v>
      </c>
      <c r="T13" s="214">
        <f t="shared" si="0"/>
        <v>21107081.673828993</v>
      </c>
      <c r="U13" s="214">
        <f t="shared" si="0"/>
        <v>24970862.280641165</v>
      </c>
      <c r="V13" s="214">
        <f t="shared" si="0"/>
        <v>29857946.258944403</v>
      </c>
      <c r="W13" s="214">
        <f t="shared" si="0"/>
        <v>34225559.824461497</v>
      </c>
      <c r="X13" s="214">
        <f t="shared" si="0"/>
        <v>38120828.705475874</v>
      </c>
      <c r="Y13" s="214">
        <f t="shared" si="0"/>
        <v>42246710.362420075</v>
      </c>
      <c r="Z13" s="214">
        <f t="shared" si="0"/>
        <v>46598291.176742978</v>
      </c>
      <c r="AA13" s="214">
        <f t="shared" si="0"/>
        <v>49962909.999999985</v>
      </c>
      <c r="AB13" s="234">
        <f t="shared" si="3"/>
        <v>49.962909999999987</v>
      </c>
      <c r="AC13" s="235"/>
    </row>
    <row r="14" spans="1:29">
      <c r="A14" s="236" t="s">
        <v>529</v>
      </c>
      <c r="B14" s="211">
        <f>+รายได้!B14-ค่าใช้จ่าย!B14</f>
        <v>-646088.98531795852</v>
      </c>
      <c r="C14" s="211">
        <f>+รายได้!C14-ค่าใช้จ่าย!C14</f>
        <v>524312.61435934878</v>
      </c>
      <c r="D14" s="211">
        <f>+รายได้!D14-ค่าใช้จ่าย!D14</f>
        <v>-68141.086993550824</v>
      </c>
      <c r="E14" s="211">
        <f>+รายได้!E14-ค่าใช้จ่าย!E14</f>
        <v>-51812.529129221628</v>
      </c>
      <c r="F14" s="211">
        <f>+รายได้!F14-ค่าใช้จ่าย!F14</f>
        <v>-44237.933704510389</v>
      </c>
      <c r="G14" s="211">
        <f>+รายได้!G14-ค่าใช้จ่าย!G14</f>
        <v>-119281.79728442512</v>
      </c>
      <c r="H14" s="211">
        <f>+รายได้!H14-ค่าใช้จ่าย!H14</f>
        <v>-47250.697719832999</v>
      </c>
      <c r="I14" s="211">
        <f>+รายได้!I14-ค่าใช้จ่าย!I14</f>
        <v>-78983.023581067449</v>
      </c>
      <c r="J14" s="211">
        <f>+รายได้!J14-ค่าใช้จ่าย!J14</f>
        <v>-28782.123597593571</v>
      </c>
      <c r="K14" s="211">
        <f>+รายได้!K14-ค่าใช้จ่าย!K14</f>
        <v>-78986.898173130874</v>
      </c>
      <c r="L14" s="211">
        <f>+รายได้!L14-ค่าใช้จ่าย!L14</f>
        <v>-164478.58875443734</v>
      </c>
      <c r="M14" s="211">
        <f>+รายได้!M14-ค่าใช้จ่าย!M14</f>
        <v>-43988.950103620533</v>
      </c>
      <c r="N14" s="233">
        <f t="shared" si="4"/>
        <v>-847720.00000000047</v>
      </c>
      <c r="O14" s="216" t="s">
        <v>529</v>
      </c>
      <c r="P14" s="214">
        <f t="shared" si="1"/>
        <v>-646088.98531795852</v>
      </c>
      <c r="Q14" s="214">
        <f t="shared" si="2"/>
        <v>-121776.37095860974</v>
      </c>
      <c r="R14" s="214">
        <f t="shared" si="0"/>
        <v>-189917.45795216056</v>
      </c>
      <c r="S14" s="214">
        <f t="shared" si="0"/>
        <v>-241729.98708138219</v>
      </c>
      <c r="T14" s="214">
        <f t="shared" si="0"/>
        <v>-285967.92078589258</v>
      </c>
      <c r="U14" s="214">
        <f t="shared" si="0"/>
        <v>-405249.7180703177</v>
      </c>
      <c r="V14" s="214">
        <f t="shared" si="0"/>
        <v>-452500.4157901507</v>
      </c>
      <c r="W14" s="214">
        <f t="shared" si="0"/>
        <v>-531483.43937121821</v>
      </c>
      <c r="X14" s="214">
        <f t="shared" si="0"/>
        <v>-560265.56296881172</v>
      </c>
      <c r="Y14" s="214">
        <f t="shared" si="0"/>
        <v>-639252.46114194253</v>
      </c>
      <c r="Z14" s="214">
        <f t="shared" si="0"/>
        <v>-803731.04989637993</v>
      </c>
      <c r="AA14" s="214">
        <f t="shared" si="0"/>
        <v>-847720.00000000047</v>
      </c>
      <c r="AB14" s="234">
        <f t="shared" si="3"/>
        <v>-0.84772000000000047</v>
      </c>
      <c r="AC14" s="235"/>
    </row>
    <row r="15" spans="1:29">
      <c r="A15" s="236" t="s">
        <v>530</v>
      </c>
      <c r="B15" s="211">
        <f>+รายได้!B15-ค่าใช้จ่าย!B15</f>
        <v>10995885.226786327</v>
      </c>
      <c r="C15" s="211">
        <f>+รายได้!C15-ค่าใช้จ่าย!C15</f>
        <v>7952127.5953893363</v>
      </c>
      <c r="D15" s="211">
        <f>+รายได้!D15-ค่าใช้จ่าย!D15</f>
        <v>9255794.9069856293</v>
      </c>
      <c r="E15" s="211">
        <f>+รายได้!E15-ค่าใช้จ่าย!E15</f>
        <v>9048576.2424272113</v>
      </c>
      <c r="F15" s="211">
        <f>+รายได้!F15-ค่าใช้จ่าย!F15</f>
        <v>9429610.5404480323</v>
      </c>
      <c r="G15" s="211">
        <f>+รายได้!G15-ค่าใช้จ่าย!G15</f>
        <v>8280934.9296191093</v>
      </c>
      <c r="H15" s="211">
        <f>+รายได้!H15-ค่าใช้จ่าย!H15</f>
        <v>11627116.467213336</v>
      </c>
      <c r="I15" s="211">
        <f>+รายได้!I15-ค่าใช้จ่าย!I15</f>
        <v>8506942.4116324093</v>
      </c>
      <c r="J15" s="211">
        <f>+รายได้!J15-ค่าใช้จ่าย!J15</f>
        <v>8975617.2147449106</v>
      </c>
      <c r="K15" s="211">
        <f>+รายได้!K15-ค่าใช้จ่าย!K15</f>
        <v>7909107.1654523388</v>
      </c>
      <c r="L15" s="211">
        <f>+รายได้!L15-ค่าใช้จ่าย!L15</f>
        <v>9428489.0863616467</v>
      </c>
      <c r="M15" s="211">
        <f>+รายได้!M15-ค่าใช้จ่าย!M15</f>
        <v>7246221.2129397187</v>
      </c>
      <c r="N15" s="233">
        <f t="shared" si="4"/>
        <v>108656423.00000001</v>
      </c>
      <c r="O15" s="216" t="s">
        <v>530</v>
      </c>
      <c r="P15" s="214">
        <f t="shared" si="1"/>
        <v>10995885.226786327</v>
      </c>
      <c r="Q15" s="214">
        <f t="shared" si="2"/>
        <v>18948012.822175663</v>
      </c>
      <c r="R15" s="214">
        <f t="shared" si="0"/>
        <v>28203807.729161292</v>
      </c>
      <c r="S15" s="214">
        <f t="shared" si="0"/>
        <v>37252383.971588507</v>
      </c>
      <c r="T15" s="214">
        <f t="shared" si="0"/>
        <v>46681994.51203654</v>
      </c>
      <c r="U15" s="214">
        <f t="shared" si="0"/>
        <v>54962929.441655651</v>
      </c>
      <c r="V15" s="214">
        <f t="shared" si="0"/>
        <v>66590045.908868983</v>
      </c>
      <c r="W15" s="214">
        <f t="shared" si="0"/>
        <v>75096988.320501387</v>
      </c>
      <c r="X15" s="214">
        <f t="shared" si="0"/>
        <v>84072605.535246298</v>
      </c>
      <c r="Y15" s="214">
        <f t="shared" si="0"/>
        <v>91981712.700698644</v>
      </c>
      <c r="Z15" s="214">
        <f t="shared" si="0"/>
        <v>101410201.78706029</v>
      </c>
      <c r="AA15" s="214">
        <f t="shared" si="0"/>
        <v>108656423.00000001</v>
      </c>
      <c r="AB15" s="234">
        <f t="shared" si="3"/>
        <v>108.65642300000002</v>
      </c>
      <c r="AC15" s="235"/>
    </row>
    <row r="16" spans="1:29">
      <c r="A16" s="236" t="s">
        <v>531</v>
      </c>
      <c r="B16" s="211">
        <f>+รายได้!B16-ค่าใช้จ่าย!B16</f>
        <v>900436.21664594358</v>
      </c>
      <c r="C16" s="211">
        <f>+รายได้!C16-ค่าใช้จ่าย!C16</f>
        <v>852856.26250812656</v>
      </c>
      <c r="D16" s="211">
        <f>+รายได้!D16-ค่าใช้จ่าย!D16</f>
        <v>746082.092135655</v>
      </c>
      <c r="E16" s="211">
        <f>+รายได้!E16-ค่าใช้จ่าย!E16</f>
        <v>1160905.9905827609</v>
      </c>
      <c r="F16" s="211">
        <f>+รายได้!F16-ค่าใช้จ่าย!F16</f>
        <v>980552.69319380377</v>
      </c>
      <c r="G16" s="211">
        <f>+รายได้!G16-ค่าใช้จ่าย!G16</f>
        <v>732454.65657500224</v>
      </c>
      <c r="H16" s="211">
        <f>+รายได้!H16-ค่าใช้จ่าย!H16</f>
        <v>1179516.3351836659</v>
      </c>
      <c r="I16" s="211">
        <f>+รายได้!I16-ค่าใช้จ่าย!I16</f>
        <v>864300.93708246714</v>
      </c>
      <c r="J16" s="211">
        <f>+รายได้!J16-ค่าใช้จ่าย!J16</f>
        <v>997339.45510829275</v>
      </c>
      <c r="K16" s="211">
        <f>+รายได้!K16-ค่าใช้จ่าย!K16</f>
        <v>731133.09362703492</v>
      </c>
      <c r="L16" s="211">
        <f>+รายได้!L16-ค่าใช้จ่าย!L16</f>
        <v>904387.56357092888</v>
      </c>
      <c r="M16" s="211">
        <f>+รายได้!M16-ค่าใช้จ่าย!M16</f>
        <v>836024.70378631656</v>
      </c>
      <c r="N16" s="233">
        <f t="shared" si="4"/>
        <v>10885990</v>
      </c>
      <c r="O16" s="216" t="s">
        <v>531</v>
      </c>
      <c r="P16" s="214">
        <f t="shared" si="1"/>
        <v>900436.21664594358</v>
      </c>
      <c r="Q16" s="214">
        <f t="shared" si="2"/>
        <v>1753292.4791540701</v>
      </c>
      <c r="R16" s="214">
        <f t="shared" si="0"/>
        <v>2499374.5712897251</v>
      </c>
      <c r="S16" s="214">
        <f t="shared" si="0"/>
        <v>3660280.561872486</v>
      </c>
      <c r="T16" s="214">
        <f t="shared" si="0"/>
        <v>4640833.2550662896</v>
      </c>
      <c r="U16" s="214">
        <f t="shared" si="0"/>
        <v>5373287.9116412923</v>
      </c>
      <c r="V16" s="214">
        <f t="shared" si="0"/>
        <v>6552804.2468249584</v>
      </c>
      <c r="W16" s="214">
        <f t="shared" si="0"/>
        <v>7417105.183907425</v>
      </c>
      <c r="X16" s="214">
        <f t="shared" si="0"/>
        <v>8414444.6390157174</v>
      </c>
      <c r="Y16" s="214">
        <f t="shared" si="0"/>
        <v>9145577.732642753</v>
      </c>
      <c r="Z16" s="214">
        <f t="shared" si="0"/>
        <v>10049965.296213683</v>
      </c>
      <c r="AA16" s="214">
        <f t="shared" si="0"/>
        <v>10885990</v>
      </c>
      <c r="AB16" s="234">
        <f t="shared" si="3"/>
        <v>10.88599</v>
      </c>
      <c r="AC16" s="235"/>
    </row>
    <row r="17" spans="1:29">
      <c r="A17" s="236" t="s">
        <v>532</v>
      </c>
      <c r="B17" s="211">
        <f>+รายได้!B17-ค่าใช้จ่าย!B17</f>
        <v>886128.72241179436</v>
      </c>
      <c r="C17" s="211">
        <f>+รายได้!C17-ค่าใช้จ่าย!C17</f>
        <v>894319.50258287275</v>
      </c>
      <c r="D17" s="211">
        <f>+รายได้!D17-ค่าใช้จ่าย!D17</f>
        <v>961294.44654395129</v>
      </c>
      <c r="E17" s="211">
        <f>+รายได้!E17-ค่าใช้จ่าย!E17</f>
        <v>1206744.0045659069</v>
      </c>
      <c r="F17" s="211">
        <f>+รายได้!F17-ค่าใช้จ่าย!F17</f>
        <v>1140341.9666773903</v>
      </c>
      <c r="G17" s="211">
        <f>+รายได้!G17-ค่าใช้จ่าย!G17</f>
        <v>908747.42529303068</v>
      </c>
      <c r="H17" s="211">
        <f>+รายได้!H17-ค่าใช้จ่าย!H17</f>
        <v>1184907.3440294287</v>
      </c>
      <c r="I17" s="211">
        <f>+รายได้!I17-ค่าใช้จ่าย!I17</f>
        <v>1100263.894702615</v>
      </c>
      <c r="J17" s="211">
        <f>+รายได้!J17-ค่าใช้จ่าย!J17</f>
        <v>861404.88467472233</v>
      </c>
      <c r="K17" s="211">
        <f>+รายได้!K17-ค่าใช้จ่าย!K17</f>
        <v>781582.69033278828</v>
      </c>
      <c r="L17" s="211">
        <f>+รายได้!L17-ค่าใช้จ่าย!L17</f>
        <v>1103202.3701726014</v>
      </c>
      <c r="M17" s="211">
        <f>+รายได้!M17-ค่าใช้จ่าย!M17</f>
        <v>433482.74801289896</v>
      </c>
      <c r="N17" s="233">
        <f t="shared" si="4"/>
        <v>11462420</v>
      </c>
      <c r="O17" s="216" t="s">
        <v>532</v>
      </c>
      <c r="P17" s="214">
        <f t="shared" si="1"/>
        <v>886128.72241179436</v>
      </c>
      <c r="Q17" s="214">
        <f t="shared" si="2"/>
        <v>1780448.2249946671</v>
      </c>
      <c r="R17" s="214">
        <f t="shared" si="0"/>
        <v>2741742.6715386184</v>
      </c>
      <c r="S17" s="214">
        <f t="shared" si="0"/>
        <v>3948486.6761045251</v>
      </c>
      <c r="T17" s="214">
        <f t="shared" si="0"/>
        <v>5088828.6427819151</v>
      </c>
      <c r="U17" s="214">
        <f t="shared" si="0"/>
        <v>5997576.0680749454</v>
      </c>
      <c r="V17" s="214">
        <f t="shared" si="0"/>
        <v>7182483.4121043738</v>
      </c>
      <c r="W17" s="214">
        <f t="shared" si="0"/>
        <v>8282747.306806989</v>
      </c>
      <c r="X17" s="214">
        <f t="shared" si="0"/>
        <v>9144152.1914817113</v>
      </c>
      <c r="Y17" s="214">
        <f t="shared" si="0"/>
        <v>9925734.8818145003</v>
      </c>
      <c r="Z17" s="214">
        <f t="shared" si="0"/>
        <v>11028937.251987102</v>
      </c>
      <c r="AA17" s="214">
        <f t="shared" si="0"/>
        <v>11462420</v>
      </c>
      <c r="AB17" s="234">
        <f t="shared" si="3"/>
        <v>11.46242</v>
      </c>
      <c r="AC17" s="235"/>
    </row>
    <row r="18" spans="1:29">
      <c r="A18" s="236" t="s">
        <v>533</v>
      </c>
      <c r="B18" s="211">
        <f>+รายได้!B18-ค่าใช้จ่าย!B18</f>
        <v>2917613.2284611044</v>
      </c>
      <c r="C18" s="211">
        <f>+รายได้!C18-ค่าใช้จ่าย!C18</f>
        <v>3161563.9960485813</v>
      </c>
      <c r="D18" s="211">
        <f>+รายได้!D18-ค่าใช้จ่าย!D18</f>
        <v>3071936.0013834639</v>
      </c>
      <c r="E18" s="211">
        <f>+รายได้!E18-ค่าใช้จ่าย!E18</f>
        <v>3116296.2684231913</v>
      </c>
      <c r="F18" s="211">
        <f>+รายได้!F18-ค่าใช้จ่าย!F18</f>
        <v>2874009.3943817257</v>
      </c>
      <c r="G18" s="211">
        <f>+รายได้!G18-ค่าใช้จ่าย!G18</f>
        <v>2939407.319573679</v>
      </c>
      <c r="H18" s="211">
        <f>+รายได้!H18-ค่าใช้จ่าย!H18</f>
        <v>3424037.465768504</v>
      </c>
      <c r="I18" s="211">
        <f>+รายได้!I18-ค่าใช้จ่าย!I18</f>
        <v>2907375.6097704992</v>
      </c>
      <c r="J18" s="211">
        <f>+รายได้!J18-ค่าใช้จ่าย!J18</f>
        <v>2682631.946145324</v>
      </c>
      <c r="K18" s="211">
        <f>+รายได้!K18-ค่าใช้จ่าย!K18</f>
        <v>2656630.3192626047</v>
      </c>
      <c r="L18" s="211">
        <f>+รายได้!L18-ค่าใช้จ่าย!L18</f>
        <v>2957329.8106658915</v>
      </c>
      <c r="M18" s="211">
        <f>+รายได้!M18-ค่าใช้จ่าย!M18</f>
        <v>1794908.6401154292</v>
      </c>
      <c r="N18" s="233">
        <f t="shared" si="4"/>
        <v>34503740</v>
      </c>
      <c r="O18" s="216" t="s">
        <v>533</v>
      </c>
      <c r="P18" s="214">
        <f t="shared" si="1"/>
        <v>2917613.2284611044</v>
      </c>
      <c r="Q18" s="214">
        <f t="shared" si="2"/>
        <v>6079177.2245096862</v>
      </c>
      <c r="R18" s="214">
        <f t="shared" si="0"/>
        <v>9151113.225893151</v>
      </c>
      <c r="S18" s="214">
        <f t="shared" si="0"/>
        <v>12267409.494316343</v>
      </c>
      <c r="T18" s="214">
        <f t="shared" si="0"/>
        <v>15141418.888698069</v>
      </c>
      <c r="U18" s="214">
        <f t="shared" si="0"/>
        <v>18080826.208271749</v>
      </c>
      <c r="V18" s="214">
        <f t="shared" si="0"/>
        <v>21504863.674040254</v>
      </c>
      <c r="W18" s="214">
        <f t="shared" si="0"/>
        <v>24412239.283810753</v>
      </c>
      <c r="X18" s="214">
        <f t="shared" si="0"/>
        <v>27094871.229956076</v>
      </c>
      <c r="Y18" s="214">
        <f t="shared" si="0"/>
        <v>29751501.549218681</v>
      </c>
      <c r="Z18" s="214">
        <f t="shared" si="0"/>
        <v>32708831.359884571</v>
      </c>
      <c r="AA18" s="214">
        <f t="shared" si="0"/>
        <v>34503740</v>
      </c>
      <c r="AB18" s="234">
        <f t="shared" si="3"/>
        <v>34.503740000000001</v>
      </c>
      <c r="AC18" s="235"/>
    </row>
    <row r="19" spans="1:29">
      <c r="A19" s="236" t="s">
        <v>534</v>
      </c>
      <c r="B19" s="211">
        <f>+รายได้!B19-ค่าใช้จ่าย!B19</f>
        <v>565869.50559560396</v>
      </c>
      <c r="C19" s="211">
        <f>+รายได้!C19-ค่าใช้จ่าย!C19</f>
        <v>584458.87654150557</v>
      </c>
      <c r="D19" s="211">
        <f>+รายได้!D19-ค่าใช้จ่าย!D19</f>
        <v>540308.33474225877</v>
      </c>
      <c r="E19" s="211">
        <f>+รายได้!E19-ค่าใช้จ่าย!E19</f>
        <v>707308.78794621793</v>
      </c>
      <c r="F19" s="211">
        <f>+รายได้!F19-ค่าใช้จ่าย!F19</f>
        <v>736275.56068258383</v>
      </c>
      <c r="G19" s="211">
        <f>+รายได้!G19-ค่าใช้จ่าย!G19</f>
        <v>539416.49917418021</v>
      </c>
      <c r="H19" s="211">
        <f>+รายได้!H19-ค่าใช้จ่าย!H19</f>
        <v>925157.45631078514</v>
      </c>
      <c r="I19" s="211">
        <f>+รายได้!I19-ค่าใช้จ่าย!I19</f>
        <v>622253.10247696214</v>
      </c>
      <c r="J19" s="211">
        <f>+รายได้!J19-ค่าใช้จ่าย!J19</f>
        <v>624101.48811413045</v>
      </c>
      <c r="K19" s="211">
        <f>+รายได้!K19-ค่าใช้จ่าย!K19</f>
        <v>444225.62336593843</v>
      </c>
      <c r="L19" s="211">
        <f>+รายได้!L19-ค่าใช้จ่าย!L19</f>
        <v>502439.83446540171</v>
      </c>
      <c r="M19" s="211">
        <f>+รายได้!M19-ค่าใช้จ่าย!M19</f>
        <v>87784.93058443279</v>
      </c>
      <c r="N19" s="233">
        <f t="shared" si="4"/>
        <v>6879600.0000000019</v>
      </c>
      <c r="O19" s="216" t="s">
        <v>534</v>
      </c>
      <c r="P19" s="214">
        <f t="shared" si="1"/>
        <v>565869.50559560396</v>
      </c>
      <c r="Q19" s="214">
        <f t="shared" si="2"/>
        <v>1150328.3821371095</v>
      </c>
      <c r="R19" s="214">
        <f t="shared" si="0"/>
        <v>1690636.7168793683</v>
      </c>
      <c r="S19" s="214">
        <f t="shared" si="0"/>
        <v>2397945.5048255865</v>
      </c>
      <c r="T19" s="214">
        <f t="shared" si="0"/>
        <v>3134221.0655081701</v>
      </c>
      <c r="U19" s="214">
        <f t="shared" si="0"/>
        <v>3673637.5646823505</v>
      </c>
      <c r="V19" s="214">
        <f t="shared" si="0"/>
        <v>4598795.0209931359</v>
      </c>
      <c r="W19" s="214">
        <f t="shared" si="0"/>
        <v>5221048.1234700978</v>
      </c>
      <c r="X19" s="214">
        <f t="shared" si="0"/>
        <v>5845149.6115842285</v>
      </c>
      <c r="Y19" s="214">
        <f t="shared" si="0"/>
        <v>6289375.2349501671</v>
      </c>
      <c r="Z19" s="214">
        <f t="shared" si="0"/>
        <v>6791815.0694155693</v>
      </c>
      <c r="AA19" s="214">
        <f t="shared" si="0"/>
        <v>6879600.0000000019</v>
      </c>
      <c r="AB19" s="234">
        <f t="shared" si="3"/>
        <v>6.8796000000000017</v>
      </c>
      <c r="AC19" s="235"/>
    </row>
    <row r="20" spans="1:29">
      <c r="A20" s="236" t="s">
        <v>535</v>
      </c>
      <c r="B20" s="211">
        <f>+รายได้!B20-ค่าใช้จ่าย!B20</f>
        <v>237659.48047547054</v>
      </c>
      <c r="C20" s="211">
        <f>+รายได้!C20-ค่าใช้จ่าย!C20</f>
        <v>178468.32199520653</v>
      </c>
      <c r="D20" s="211">
        <f>+รายได้!D20-ค่าใช้จ่าย!D20</f>
        <v>190097.51088825474</v>
      </c>
      <c r="E20" s="211">
        <f>+รายได้!E20-ค่าใช้จ่าย!E20</f>
        <v>115633.02355447295</v>
      </c>
      <c r="F20" s="211">
        <f>+รายได้!F20-ค่าใช้จ่าย!F20</f>
        <v>284675.57639959094</v>
      </c>
      <c r="G20" s="211">
        <f>+รายได้!G20-ค่าใช้จ่าย!G20</f>
        <v>-77301.394064049469</v>
      </c>
      <c r="H20" s="211">
        <f>+รายได้!H20-ค่าใช้จ่าย!H20</f>
        <v>374241.64225147571</v>
      </c>
      <c r="I20" s="211">
        <f>+รายได้!I20-ค่าใช้จ่าย!I20</f>
        <v>182455.1457405542</v>
      </c>
      <c r="J20" s="211">
        <f>+รายได้!J20-ค่าใช้จ่าย!J20</f>
        <v>191160.69137597596</v>
      </c>
      <c r="K20" s="211">
        <f>+รายได้!K20-ค่าใช้จ่าย!K20</f>
        <v>180196.52071548183</v>
      </c>
      <c r="L20" s="211">
        <f>+รายได้!L20-ค่าใช้จ่าย!L20</f>
        <v>243169.78747705079</v>
      </c>
      <c r="M20" s="211">
        <f>+รายได้!M20-ค่าใช้จ่าย!M20</f>
        <v>-486.30680948542431</v>
      </c>
      <c r="N20" s="233">
        <f t="shared" si="4"/>
        <v>2099969.9999999991</v>
      </c>
      <c r="O20" s="216" t="s">
        <v>535</v>
      </c>
      <c r="P20" s="214">
        <f t="shared" si="1"/>
        <v>237659.48047547054</v>
      </c>
      <c r="Q20" s="214">
        <f t="shared" si="2"/>
        <v>416127.80247067707</v>
      </c>
      <c r="R20" s="214">
        <f t="shared" si="2"/>
        <v>606225.3133589318</v>
      </c>
      <c r="S20" s="214">
        <f t="shared" si="2"/>
        <v>721858.33691340475</v>
      </c>
      <c r="T20" s="214">
        <f t="shared" si="2"/>
        <v>1006533.9133129957</v>
      </c>
      <c r="U20" s="214">
        <f t="shared" si="2"/>
        <v>929232.51924894622</v>
      </c>
      <c r="V20" s="214">
        <f t="shared" si="2"/>
        <v>1303474.1615004218</v>
      </c>
      <c r="W20" s="214">
        <f t="shared" si="2"/>
        <v>1485929.307240976</v>
      </c>
      <c r="X20" s="214">
        <f t="shared" si="2"/>
        <v>1677089.998616952</v>
      </c>
      <c r="Y20" s="214">
        <f t="shared" si="2"/>
        <v>1857286.5193324338</v>
      </c>
      <c r="Z20" s="214">
        <f t="shared" si="2"/>
        <v>2100456.3068094845</v>
      </c>
      <c r="AA20" s="214">
        <f t="shared" si="2"/>
        <v>2099969.9999999991</v>
      </c>
      <c r="AB20" s="234">
        <f t="shared" si="3"/>
        <v>2.099969999999999</v>
      </c>
      <c r="AC20" s="235"/>
    </row>
    <row r="21" spans="1:29">
      <c r="A21" s="236" t="s">
        <v>536</v>
      </c>
      <c r="B21" s="211">
        <f>+รายได้!B21-ค่าใช้จ่าย!B21</f>
        <v>6254985.5657060482</v>
      </c>
      <c r="C21" s="211">
        <f>+รายได้!C21-ค่าใช้จ่าย!C21</f>
        <v>4993554.893636778</v>
      </c>
      <c r="D21" s="211">
        <f>+รายได้!D21-ค่าใช้จ่าย!D21</f>
        <v>4944108.7211784311</v>
      </c>
      <c r="E21" s="211">
        <f>+รายได้!E21-ค่าใช้จ่าย!E21</f>
        <v>5347142.2971022315</v>
      </c>
      <c r="F21" s="211">
        <f>+รายได้!F21-ค่าใช้จ่าย!F21</f>
        <v>6021072.8628271557</v>
      </c>
      <c r="G21" s="211">
        <f>+รายได้!G21-ค่าใช้จ่าย!G21</f>
        <v>4671986.8511979971</v>
      </c>
      <c r="H21" s="211">
        <f>+รายได้!H21-ค่าใช้จ่าย!H21</f>
        <v>5298742.8952499479</v>
      </c>
      <c r="I21" s="211">
        <f>+รายได้!I21-ค่าใช้จ่าย!I21</f>
        <v>4318073.4379431903</v>
      </c>
      <c r="J21" s="211">
        <f>+รายได้!J21-ค่าใช้จ่าย!J21</f>
        <v>4552633.4716796316</v>
      </c>
      <c r="K21" s="211">
        <f>+รายได้!K21-ค่าใช้จ่าย!K21</f>
        <v>4203819.0980837978</v>
      </c>
      <c r="L21" s="211">
        <f>+รายได้!L21-ค่าใช้จ่าย!L21</f>
        <v>4882564.7158207567</v>
      </c>
      <c r="M21" s="211">
        <f>+รายได้!M21-ค่าใช้จ่าย!M21</f>
        <v>2876215.1895740451</v>
      </c>
      <c r="N21" s="233">
        <f t="shared" si="4"/>
        <v>58364900.000000015</v>
      </c>
      <c r="O21" s="216" t="s">
        <v>536</v>
      </c>
      <c r="P21" s="214">
        <f t="shared" si="1"/>
        <v>6254985.5657060482</v>
      </c>
      <c r="Q21" s="214">
        <f t="shared" si="2"/>
        <v>11248540.459342826</v>
      </c>
      <c r="R21" s="214">
        <f t="shared" si="2"/>
        <v>16192649.180521257</v>
      </c>
      <c r="S21" s="214">
        <f t="shared" si="2"/>
        <v>21539791.477623489</v>
      </c>
      <c r="T21" s="214">
        <f t="shared" si="2"/>
        <v>27560864.340450644</v>
      </c>
      <c r="U21" s="214">
        <f t="shared" si="2"/>
        <v>32232851.19164864</v>
      </c>
      <c r="V21" s="214">
        <f t="shared" si="2"/>
        <v>37531594.086898588</v>
      </c>
      <c r="W21" s="214">
        <f t="shared" si="2"/>
        <v>41849667.524841778</v>
      </c>
      <c r="X21" s="214">
        <f t="shared" si="2"/>
        <v>46402300.996521413</v>
      </c>
      <c r="Y21" s="214">
        <f t="shared" si="2"/>
        <v>50606120.094605207</v>
      </c>
      <c r="Z21" s="214">
        <f t="shared" si="2"/>
        <v>55488684.810425967</v>
      </c>
      <c r="AA21" s="214">
        <f t="shared" si="2"/>
        <v>58364900.000000015</v>
      </c>
      <c r="AB21" s="234">
        <f t="shared" si="3"/>
        <v>58.364900000000013</v>
      </c>
      <c r="AC21" s="235"/>
    </row>
    <row r="22" spans="1:29">
      <c r="A22" s="236" t="s">
        <v>537</v>
      </c>
      <c r="B22" s="211">
        <f>+รายได้!B22-ค่าใช้จ่าย!B22</f>
        <v>836995.782508109</v>
      </c>
      <c r="C22" s="211">
        <f>+รายได้!C22-ค่าใช้จ่าย!C22</f>
        <v>867209.92503172508</v>
      </c>
      <c r="D22" s="211">
        <f>+รายได้!D22-ค่าใช้จ่าย!D22</f>
        <v>880768.76299191313</v>
      </c>
      <c r="E22" s="211">
        <f>+รายได้!E22-ค่าใช้จ่าย!E22</f>
        <v>979942.93905187072</v>
      </c>
      <c r="F22" s="211">
        <f>+รายได้!F22-ค่าใช้จ่าย!F22</f>
        <v>824946.13115874561</v>
      </c>
      <c r="G22" s="211">
        <f>+รายได้!G22-ค่าใช้จ่าย!G22</f>
        <v>497279.72249063384</v>
      </c>
      <c r="H22" s="211">
        <f>+รายได้!H22-ค่าใช้จ่าย!H22</f>
        <v>953893.07032940863</v>
      </c>
      <c r="I22" s="211">
        <f>+รายได้!I22-ค่าใช้จ่าย!I22</f>
        <v>797240.18140964257</v>
      </c>
      <c r="J22" s="211">
        <f>+รายได้!J22-ค่าใช้จ่าย!J22</f>
        <v>722280.9310947794</v>
      </c>
      <c r="K22" s="211">
        <f>+รายได้!K22-ค่าใช้จ่าย!K22</f>
        <v>650877.29953164677</v>
      </c>
      <c r="L22" s="211">
        <f>+รายได้!L22-ค่าใช้จ่าย!L22</f>
        <v>670611.32472679648</v>
      </c>
      <c r="M22" s="211">
        <f>+รายได้!M22-ค่าใช้จ่าย!M22</f>
        <v>473213.9296747297</v>
      </c>
      <c r="N22" s="233">
        <f t="shared" si="4"/>
        <v>9155260</v>
      </c>
      <c r="O22" s="216" t="s">
        <v>537</v>
      </c>
      <c r="P22" s="214">
        <f t="shared" si="1"/>
        <v>836995.782508109</v>
      </c>
      <c r="Q22" s="214">
        <f t="shared" si="2"/>
        <v>1704205.7075398341</v>
      </c>
      <c r="R22" s="214">
        <f t="shared" si="2"/>
        <v>2584974.4705317472</v>
      </c>
      <c r="S22" s="214">
        <f t="shared" si="2"/>
        <v>3564917.4095836179</v>
      </c>
      <c r="T22" s="214">
        <f t="shared" si="2"/>
        <v>4389863.5407423638</v>
      </c>
      <c r="U22" s="214">
        <f t="shared" si="2"/>
        <v>4887143.2632329976</v>
      </c>
      <c r="V22" s="214">
        <f t="shared" si="2"/>
        <v>5841036.3335624058</v>
      </c>
      <c r="W22" s="214">
        <f t="shared" si="2"/>
        <v>6638276.5149720479</v>
      </c>
      <c r="X22" s="214">
        <f t="shared" si="2"/>
        <v>7360557.4460668275</v>
      </c>
      <c r="Y22" s="214">
        <f t="shared" si="2"/>
        <v>8011434.7455984745</v>
      </c>
      <c r="Z22" s="214">
        <f t="shared" si="2"/>
        <v>8682046.0703252703</v>
      </c>
      <c r="AA22" s="214">
        <f t="shared" si="2"/>
        <v>9155260</v>
      </c>
      <c r="AB22" s="234">
        <f t="shared" si="3"/>
        <v>9.1552600000000002</v>
      </c>
      <c r="AC22" s="235"/>
    </row>
    <row r="23" spans="1:29">
      <c r="A23" s="236" t="s">
        <v>538</v>
      </c>
      <c r="B23" s="211">
        <f>+รายได้!B23-ค่าใช้จ่าย!B23</f>
        <v>6090837.4997612536</v>
      </c>
      <c r="C23" s="211">
        <f>+รายได้!C23-ค่าใช้จ่าย!C23</f>
        <v>6648509.1001440696</v>
      </c>
      <c r="D23" s="211">
        <f>+รายได้!D23-ค่าใช้จ่าย!D23</f>
        <v>6121230.3947587069</v>
      </c>
      <c r="E23" s="211">
        <f>+รายได้!E23-ค่าใช้จ่าย!E23</f>
        <v>6304003.744121654</v>
      </c>
      <c r="F23" s="211">
        <f>+รายได้!F23-ค่าใช้จ่าย!F23</f>
        <v>6315433.8125191005</v>
      </c>
      <c r="G23" s="211">
        <f>+รายได้!G23-ค่าใช้จ่าย!G23</f>
        <v>6028952.4278734438</v>
      </c>
      <c r="H23" s="211">
        <f>+รายได้!H23-ค่าใช้จ่าย!H23</f>
        <v>7417162.8180707013</v>
      </c>
      <c r="I23" s="211">
        <f>+รายได้!I23-ค่าใช้จ่าย!I23</f>
        <v>5969129.0755694918</v>
      </c>
      <c r="J23" s="211">
        <f>+รายได้!J23-ค่าใช้จ่าย!J23</f>
        <v>5282968.6117850849</v>
      </c>
      <c r="K23" s="211">
        <f>+รายได้!K23-ค่าใช้จ่าย!K23</f>
        <v>5483417.9238205925</v>
      </c>
      <c r="L23" s="211">
        <f>+รายได้!L23-ค่าใช้จ่าย!L23</f>
        <v>6385226.965214503</v>
      </c>
      <c r="M23" s="211">
        <f>+รายได้!M23-ค่าใช้จ่าย!M23</f>
        <v>6012307.6263614027</v>
      </c>
      <c r="N23" s="233">
        <f t="shared" si="4"/>
        <v>74059180</v>
      </c>
      <c r="O23" s="216" t="s">
        <v>538</v>
      </c>
      <c r="P23" s="214">
        <f t="shared" si="1"/>
        <v>6090837.4997612536</v>
      </c>
      <c r="Q23" s="214">
        <f t="shared" si="2"/>
        <v>12739346.599905323</v>
      </c>
      <c r="R23" s="214">
        <f t="shared" si="2"/>
        <v>18860576.994664028</v>
      </c>
      <c r="S23" s="214">
        <f t="shared" si="2"/>
        <v>25164580.738785684</v>
      </c>
      <c r="T23" s="214">
        <f t="shared" si="2"/>
        <v>31480014.551304784</v>
      </c>
      <c r="U23" s="214">
        <f t="shared" si="2"/>
        <v>37508966.979178227</v>
      </c>
      <c r="V23" s="214">
        <f t="shared" si="2"/>
        <v>44926129.79724893</v>
      </c>
      <c r="W23" s="214">
        <f t="shared" si="2"/>
        <v>50895258.872818425</v>
      </c>
      <c r="X23" s="214">
        <f t="shared" si="2"/>
        <v>56178227.484603509</v>
      </c>
      <c r="Y23" s="214">
        <f t="shared" si="2"/>
        <v>61661645.408424102</v>
      </c>
      <c r="Z23" s="214">
        <f t="shared" si="2"/>
        <v>68046872.3736386</v>
      </c>
      <c r="AA23" s="214">
        <f t="shared" si="2"/>
        <v>74059180</v>
      </c>
      <c r="AB23" s="234">
        <f t="shared" si="3"/>
        <v>74.059179999999998</v>
      </c>
      <c r="AC23" s="235"/>
    </row>
    <row r="24" spans="1:29">
      <c r="A24" s="236" t="s">
        <v>539</v>
      </c>
      <c r="B24" s="211">
        <f>+รายได้!B24-ค่าใช้จ่าย!B24</f>
        <v>808386.74725463067</v>
      </c>
      <c r="C24" s="211">
        <f>+รายได้!C24-ค่าใช้จ่าย!C24</f>
        <v>921507.87040300062</v>
      </c>
      <c r="D24" s="211">
        <f>+รายได้!D24-ค่าใช้จ่าย!D24</f>
        <v>862098.28197436524</v>
      </c>
      <c r="E24" s="211">
        <f>+รายได้!E24-ค่าใช้จ่าย!E24</f>
        <v>879617.58301363722</v>
      </c>
      <c r="F24" s="211">
        <f>+รายได้!F24-ค่าใช้จ่าย!F24</f>
        <v>872562.05271981214</v>
      </c>
      <c r="G24" s="211">
        <f>+รายได้!G24-ค่าใช้จ่าย!G24</f>
        <v>718761.38279877696</v>
      </c>
      <c r="H24" s="211">
        <f>+รายได้!H24-ค่าใช้จ่าย!H24</f>
        <v>846492.8875929194</v>
      </c>
      <c r="I24" s="211">
        <f>+รายได้!I24-ค่าใช้จ่าย!I24</f>
        <v>789251.69944523717</v>
      </c>
      <c r="J24" s="211">
        <f>+รายได้!J24-ค่าใช้จ่าย!J24</f>
        <v>582650.88023429341</v>
      </c>
      <c r="K24" s="211">
        <f>+รายได้!K24-ค่าใช้จ่าย!K24</f>
        <v>535574.43188726786</v>
      </c>
      <c r="L24" s="211">
        <f>+รายได้!L24-ค่าใช้จ่าย!L24</f>
        <v>864384.55237158318</v>
      </c>
      <c r="M24" s="211">
        <f>+รายได้!M24-ค่าใช้จ่าย!M24</f>
        <v>-354588.36969552329</v>
      </c>
      <c r="N24" s="233">
        <f t="shared" si="4"/>
        <v>8326700</v>
      </c>
      <c r="O24" s="216" t="s">
        <v>539</v>
      </c>
      <c r="P24" s="214">
        <f t="shared" si="1"/>
        <v>808386.74725463067</v>
      </c>
      <c r="Q24" s="214">
        <f t="shared" si="2"/>
        <v>1729894.6176576312</v>
      </c>
      <c r="R24" s="214">
        <f t="shared" si="2"/>
        <v>2591992.8996319966</v>
      </c>
      <c r="S24" s="214">
        <f t="shared" si="2"/>
        <v>3471610.4826456336</v>
      </c>
      <c r="T24" s="214">
        <f t="shared" si="2"/>
        <v>4344172.5353654455</v>
      </c>
      <c r="U24" s="214">
        <f t="shared" si="2"/>
        <v>5062933.9181642225</v>
      </c>
      <c r="V24" s="214">
        <f t="shared" si="2"/>
        <v>5909426.8057571417</v>
      </c>
      <c r="W24" s="214">
        <f t="shared" si="2"/>
        <v>6698678.5052023791</v>
      </c>
      <c r="X24" s="214">
        <f t="shared" si="2"/>
        <v>7281329.3854366727</v>
      </c>
      <c r="Y24" s="214">
        <f t="shared" si="2"/>
        <v>7816903.8173239408</v>
      </c>
      <c r="Z24" s="214">
        <f t="shared" si="2"/>
        <v>8681288.3696955238</v>
      </c>
      <c r="AA24" s="214">
        <f t="shared" si="2"/>
        <v>8326700</v>
      </c>
      <c r="AB24" s="234">
        <f t="shared" si="3"/>
        <v>8.3267000000000007</v>
      </c>
      <c r="AC24" s="235"/>
    </row>
    <row r="25" spans="1:29">
      <c r="A25" s="236" t="s">
        <v>540</v>
      </c>
      <c r="B25" s="211">
        <f>+รายได้!B25-ค่าใช้จ่าย!B25</f>
        <v>12602490.187105428</v>
      </c>
      <c r="C25" s="211">
        <f>+รายได้!C25-ค่าใช้จ่าย!C25</f>
        <v>12087529.360410182</v>
      </c>
      <c r="D25" s="211">
        <f>+รายได้!D25-ค่าใช้จ่าย!D25</f>
        <v>12182989.891531464</v>
      </c>
      <c r="E25" s="211">
        <f>+รายได้!E25-ค่าใช้จ่าย!E25</f>
        <v>12577695.971031224</v>
      </c>
      <c r="F25" s="211">
        <f>+รายได้!F25-ค่าใช้จ่าย!F25</f>
        <v>11451747.051477583</v>
      </c>
      <c r="G25" s="211">
        <f>+รายได้!G25-ค่าใช้จ่าย!G25</f>
        <v>11377823.172612829</v>
      </c>
      <c r="H25" s="211">
        <f>+รายได้!H25-ค่าใช้จ่าย!H25</f>
        <v>13282885.216798587</v>
      </c>
      <c r="I25" s="211">
        <f>+รายได้!I25-ค่าใช้จ่าย!I25</f>
        <v>10868447.710280731</v>
      </c>
      <c r="J25" s="211">
        <f>+รายได้!J25-ค่าใช้จ่าย!J25</f>
        <v>11078842.447882254</v>
      </c>
      <c r="K25" s="211">
        <f>+รายได้!K25-ค่าใช้จ่าย!K25</f>
        <v>10698848.381729305</v>
      </c>
      <c r="L25" s="211">
        <f>+รายได้!L25-ค่าใช้จ่าย!L25</f>
        <v>12207129.967055185</v>
      </c>
      <c r="M25" s="211">
        <f>+รายได้!M25-ค่าใช้จ่าย!M25</f>
        <v>9203590.6420852244</v>
      </c>
      <c r="N25" s="233">
        <f t="shared" si="4"/>
        <v>139620020</v>
      </c>
      <c r="O25" s="216" t="s">
        <v>540</v>
      </c>
      <c r="P25" s="214">
        <f t="shared" si="1"/>
        <v>12602490.187105428</v>
      </c>
      <c r="Q25" s="214">
        <f t="shared" si="2"/>
        <v>24690019.547515608</v>
      </c>
      <c r="R25" s="214">
        <f t="shared" si="2"/>
        <v>36873009.439047068</v>
      </c>
      <c r="S25" s="214">
        <f t="shared" si="2"/>
        <v>49450705.410078295</v>
      </c>
      <c r="T25" s="214">
        <f t="shared" si="2"/>
        <v>60902452.461555876</v>
      </c>
      <c r="U25" s="214">
        <f t="shared" si="2"/>
        <v>72280275.634168699</v>
      </c>
      <c r="V25" s="214">
        <f t="shared" si="2"/>
        <v>85563160.850967288</v>
      </c>
      <c r="W25" s="214">
        <f t="shared" si="2"/>
        <v>96431608.561248019</v>
      </c>
      <c r="X25" s="214">
        <f t="shared" si="2"/>
        <v>107510451.00913027</v>
      </c>
      <c r="Y25" s="214">
        <f t="shared" si="2"/>
        <v>118209299.39085957</v>
      </c>
      <c r="Z25" s="214">
        <f t="shared" si="2"/>
        <v>130416429.35791476</v>
      </c>
      <c r="AA25" s="214">
        <f t="shared" si="2"/>
        <v>139620020</v>
      </c>
      <c r="AB25" s="234">
        <f t="shared" si="3"/>
        <v>139.62002000000001</v>
      </c>
      <c r="AC25" s="235"/>
    </row>
    <row r="26" spans="1:29">
      <c r="A26" s="236" t="s">
        <v>541</v>
      </c>
      <c r="B26" s="211">
        <f>+รายได้!B26-ค่าใช้จ่าย!B26</f>
        <v>1365868.1637805372</v>
      </c>
      <c r="C26" s="211">
        <f>+รายได้!C26-ค่าใช้จ่าย!C26</f>
        <v>1376231.4682177012</v>
      </c>
      <c r="D26" s="211">
        <f>+รายได้!D26-ค่าใช้จ่าย!D26</f>
        <v>1335190.0948610606</v>
      </c>
      <c r="E26" s="211">
        <f>+รายได้!E26-ค่าใช้จ่าย!E26</f>
        <v>1472497.1877855856</v>
      </c>
      <c r="F26" s="211">
        <f>+รายได้!F26-ค่าใช้จ่าย!F26</f>
        <v>1464942.2502625445</v>
      </c>
      <c r="G26" s="211">
        <f>+รายได้!G26-ค่าใช้จ่าย!G26</f>
        <v>1381983.6526425821</v>
      </c>
      <c r="H26" s="211">
        <f>+รายได้!H26-ค่าใช้จ่าย!H26</f>
        <v>1737565.8484619576</v>
      </c>
      <c r="I26" s="211">
        <f>+รายได้!I26-ค่าใช้จ่าย!I26</f>
        <v>1562087.3458848565</v>
      </c>
      <c r="J26" s="211">
        <f>+รายได้!J26-ค่าใช้จ่าย!J26</f>
        <v>1454482.4150966688</v>
      </c>
      <c r="K26" s="211">
        <f>+รายได้!K26-ค่าใช้จ่าย!K26</f>
        <v>1402860.7287164035</v>
      </c>
      <c r="L26" s="211">
        <f>+รายได้!L26-ค่าใช้จ่าย!L26</f>
        <v>1651995.5231092791</v>
      </c>
      <c r="M26" s="211">
        <f>+รายได้!M26-ค่าใช้จ่าย!M26</f>
        <v>1134355.3211808219</v>
      </c>
      <c r="N26" s="233">
        <f t="shared" si="4"/>
        <v>17340059.999999996</v>
      </c>
      <c r="O26" s="216" t="s">
        <v>541</v>
      </c>
      <c r="P26" s="214">
        <f t="shared" si="1"/>
        <v>1365868.1637805372</v>
      </c>
      <c r="Q26" s="214">
        <f t="shared" si="2"/>
        <v>2742099.6319982382</v>
      </c>
      <c r="R26" s="214">
        <f t="shared" si="2"/>
        <v>4077289.7268592985</v>
      </c>
      <c r="S26" s="214">
        <f t="shared" si="2"/>
        <v>5549786.9146448839</v>
      </c>
      <c r="T26" s="214">
        <f t="shared" si="2"/>
        <v>7014729.1649074284</v>
      </c>
      <c r="U26" s="214">
        <f t="shared" si="2"/>
        <v>8396712.817550011</v>
      </c>
      <c r="V26" s="214">
        <f t="shared" si="2"/>
        <v>10134278.666011969</v>
      </c>
      <c r="W26" s="214">
        <f t="shared" si="2"/>
        <v>11696366.011896824</v>
      </c>
      <c r="X26" s="214">
        <f t="shared" si="2"/>
        <v>13150848.426993493</v>
      </c>
      <c r="Y26" s="214">
        <f t="shared" si="2"/>
        <v>14553709.155709896</v>
      </c>
      <c r="Z26" s="214">
        <f t="shared" si="2"/>
        <v>16205704.678819176</v>
      </c>
      <c r="AA26" s="214">
        <f t="shared" si="2"/>
        <v>17340059.999999996</v>
      </c>
      <c r="AB26" s="234">
        <f t="shared" si="3"/>
        <v>17.340059999999998</v>
      </c>
      <c r="AC26" s="235"/>
    </row>
    <row r="27" spans="1:29">
      <c r="A27" s="236" t="s">
        <v>542</v>
      </c>
      <c r="B27" s="211">
        <f>+รายได้!B27-ค่าใช้จ่าย!B27</f>
        <v>446789.35984409798</v>
      </c>
      <c r="C27" s="211">
        <f>+รายได้!C27-ค่าใช้จ่าย!C27</f>
        <v>340682.06752171554</v>
      </c>
      <c r="D27" s="211">
        <f>+รายได้!D27-ค่าใช้จ่าย!D27</f>
        <v>346560.8204795674</v>
      </c>
      <c r="E27" s="211">
        <f>+รายได้!E27-ค่าใช้จ่าย!E27</f>
        <v>448488.35348405305</v>
      </c>
      <c r="F27" s="211">
        <f>+รายได้!F27-ค่าใช้จ่าย!F27</f>
        <v>491910.94318472216</v>
      </c>
      <c r="G27" s="211">
        <f>+รายได้!G27-ค่าใช้จ่าย!G27</f>
        <v>273208.50354027154</v>
      </c>
      <c r="H27" s="211">
        <f>+รายได้!H27-ค่าใช้จ่าย!H27</f>
        <v>527174.33866185939</v>
      </c>
      <c r="I27" s="211">
        <f>+รายได้!I27-ค่าใช้จ่าย!I27</f>
        <v>304552.58697064081</v>
      </c>
      <c r="J27" s="211">
        <f>+รายได้!J27-ค่าใช้จ่าย!J27</f>
        <v>136957.80514107028</v>
      </c>
      <c r="K27" s="211">
        <f>+รายได้!K27-ค่าใช้จ่าย!K27</f>
        <v>266900.76993983437</v>
      </c>
      <c r="L27" s="211">
        <f>+รายได้!L27-ค่าใช้จ่าย!L27</f>
        <v>316561.54210496251</v>
      </c>
      <c r="M27" s="211">
        <f>+รายได้!M27-ค่าใช้จ่าย!M27</f>
        <v>170962.90912720561</v>
      </c>
      <c r="N27" s="233">
        <f t="shared" si="4"/>
        <v>4070750.0000000009</v>
      </c>
      <c r="O27" s="216" t="s">
        <v>542</v>
      </c>
      <c r="P27" s="214">
        <f t="shared" si="1"/>
        <v>446789.35984409798</v>
      </c>
      <c r="Q27" s="214">
        <f t="shared" si="2"/>
        <v>787471.42736581352</v>
      </c>
      <c r="R27" s="214">
        <f t="shared" si="2"/>
        <v>1134032.247845381</v>
      </c>
      <c r="S27" s="214">
        <f t="shared" si="2"/>
        <v>1582520.6013294342</v>
      </c>
      <c r="T27" s="214">
        <f t="shared" si="2"/>
        <v>2074431.5445141564</v>
      </c>
      <c r="U27" s="214">
        <f t="shared" si="2"/>
        <v>2347640.0480544278</v>
      </c>
      <c r="V27" s="214">
        <f t="shared" si="2"/>
        <v>2874814.3867162871</v>
      </c>
      <c r="W27" s="214">
        <f t="shared" si="2"/>
        <v>3179366.9736869279</v>
      </c>
      <c r="X27" s="214">
        <f t="shared" si="2"/>
        <v>3316324.7788279983</v>
      </c>
      <c r="Y27" s="214">
        <f t="shared" si="2"/>
        <v>3583225.5487678326</v>
      </c>
      <c r="Z27" s="214">
        <f t="shared" si="2"/>
        <v>3899787.0908727953</v>
      </c>
      <c r="AA27" s="214">
        <f t="shared" si="2"/>
        <v>4070750.0000000009</v>
      </c>
      <c r="AB27" s="234">
        <f t="shared" si="3"/>
        <v>4.0707500000000012</v>
      </c>
      <c r="AC27" s="235"/>
    </row>
    <row r="28" spans="1:29">
      <c r="A28" s="236" t="s">
        <v>543</v>
      </c>
      <c r="B28" s="211">
        <f>+รายได้!B28-ค่าใช้จ่าย!B28</f>
        <v>490086.61903512571</v>
      </c>
      <c r="C28" s="211">
        <f>+รายได้!C28-ค่าใช้จ่าย!C28</f>
        <v>478008.63488196733</v>
      </c>
      <c r="D28" s="211">
        <f>+รายได้!D28-ค่าใช้จ่าย!D28</f>
        <v>415129.75167733023</v>
      </c>
      <c r="E28" s="211">
        <f>+รายได้!E28-ค่าใช้จ่าย!E28</f>
        <v>383824.17014157353</v>
      </c>
      <c r="F28" s="211">
        <f>+รายได้!F28-ค่าใช้จ่าย!F28</f>
        <v>652643.28399276419</v>
      </c>
      <c r="G28" s="211">
        <f>+รายได้!G28-ค่าใช้จ่าย!G28</f>
        <v>413602.24772181327</v>
      </c>
      <c r="H28" s="211">
        <f>+รายได้!H28-ค่าใช้จ่าย!H28</f>
        <v>692807.29697980464</v>
      </c>
      <c r="I28" s="211">
        <f>+รายได้!I28-ค่าใช้จ่าย!I28</f>
        <v>467933.08012020227</v>
      </c>
      <c r="J28" s="211">
        <f>+รายได้!J28-ค่าใช้จ่าย!J28</f>
        <v>474387.60746596754</v>
      </c>
      <c r="K28" s="211">
        <f>+รายได้!K28-ค่าใช้จ่าย!K28</f>
        <v>365529.12848951842</v>
      </c>
      <c r="L28" s="211">
        <f>+รายได้!L28-ค่าใช้จ่าย!L28</f>
        <v>455434.22760337067</v>
      </c>
      <c r="M28" s="211">
        <f>+รายได้!M28-ค่าใช้จ่าย!M28</f>
        <v>336443.95189056103</v>
      </c>
      <c r="N28" s="233">
        <f t="shared" si="4"/>
        <v>5625829.9999999981</v>
      </c>
      <c r="O28" s="216" t="s">
        <v>543</v>
      </c>
      <c r="P28" s="214">
        <f t="shared" si="1"/>
        <v>490086.61903512571</v>
      </c>
      <c r="Q28" s="214">
        <f t="shared" si="2"/>
        <v>968095.25391709304</v>
      </c>
      <c r="R28" s="214">
        <f t="shared" si="2"/>
        <v>1383225.0055944233</v>
      </c>
      <c r="S28" s="214">
        <f t="shared" si="2"/>
        <v>1767049.1757359968</v>
      </c>
      <c r="T28" s="214">
        <f t="shared" si="2"/>
        <v>2419692.4597287611</v>
      </c>
      <c r="U28" s="214">
        <f t="shared" si="2"/>
        <v>2833294.7074505743</v>
      </c>
      <c r="V28" s="214">
        <f t="shared" si="2"/>
        <v>3526102.0044303788</v>
      </c>
      <c r="W28" s="214">
        <f t="shared" si="2"/>
        <v>3994035.0845505809</v>
      </c>
      <c r="X28" s="214">
        <f t="shared" si="2"/>
        <v>4468422.6920165485</v>
      </c>
      <c r="Y28" s="214">
        <f t="shared" si="2"/>
        <v>4833951.820506067</v>
      </c>
      <c r="Z28" s="214">
        <f t="shared" si="2"/>
        <v>5289386.0481094373</v>
      </c>
      <c r="AA28" s="214">
        <f t="shared" si="2"/>
        <v>5625829.9999999981</v>
      </c>
      <c r="AB28" s="234">
        <f t="shared" si="3"/>
        <v>5.6258299999999979</v>
      </c>
      <c r="AC28" s="235"/>
    </row>
    <row r="29" spans="1:29">
      <c r="A29" s="236" t="s">
        <v>544</v>
      </c>
      <c r="B29" s="211">
        <f>+รายได้!B29-ค่าใช้จ่าย!B29</f>
        <v>5246940.0809016917</v>
      </c>
      <c r="C29" s="211">
        <f>+รายได้!C29-ค่าใช้จ่าย!C29</f>
        <v>5397525.7863827525</v>
      </c>
      <c r="D29" s="211">
        <f>+รายได้!D29-ค่าใช้จ่าย!D29</f>
        <v>5152612.3208938539</v>
      </c>
      <c r="E29" s="211">
        <f>+รายได้!E29-ค่าใช้จ่าย!E29</f>
        <v>5258963.1693515209</v>
      </c>
      <c r="F29" s="211">
        <f>+รายได้!F29-ค่าใช้จ่าย!F29</f>
        <v>5258762.284143433</v>
      </c>
      <c r="G29" s="211">
        <f>+รายได้!G29-ค่าใช้จ่าย!G29</f>
        <v>4686295.0258236183</v>
      </c>
      <c r="H29" s="211">
        <f>+รายได้!H29-ค่าใช้จ่าย!H29</f>
        <v>4547701.3087336756</v>
      </c>
      <c r="I29" s="211">
        <f>+รายได้!I29-ค่าใช้จ่าย!I29</f>
        <v>4804004.7793051135</v>
      </c>
      <c r="J29" s="211">
        <f>+รายได้!J29-ค่าใช้จ่าย!J29</f>
        <v>5052820.2646023482</v>
      </c>
      <c r="K29" s="211">
        <f>+รายได้!K29-ค่าใช้จ่าย!K29</f>
        <v>4496874.1796439644</v>
      </c>
      <c r="L29" s="211">
        <f>+รายได้!L29-ค่าใช้จ่าย!L29</f>
        <v>5377654.0066178758</v>
      </c>
      <c r="M29" s="211">
        <f>+รายได้!M29-ค่าใช้จ่าย!M29</f>
        <v>3861486.7936001336</v>
      </c>
      <c r="N29" s="233">
        <f t="shared" si="4"/>
        <v>59141639.999999985</v>
      </c>
      <c r="O29" s="216" t="s">
        <v>544</v>
      </c>
      <c r="P29" s="214">
        <f t="shared" si="1"/>
        <v>5246940.0809016917</v>
      </c>
      <c r="Q29" s="214">
        <f t="shared" si="2"/>
        <v>10644465.867284443</v>
      </c>
      <c r="R29" s="214">
        <f t="shared" si="2"/>
        <v>15797078.188178297</v>
      </c>
      <c r="S29" s="214">
        <f t="shared" si="2"/>
        <v>21056041.357529819</v>
      </c>
      <c r="T29" s="214">
        <f t="shared" si="2"/>
        <v>26314803.641673252</v>
      </c>
      <c r="U29" s="214">
        <f t="shared" si="2"/>
        <v>31001098.667496871</v>
      </c>
      <c r="V29" s="214">
        <f t="shared" si="2"/>
        <v>35548799.976230547</v>
      </c>
      <c r="W29" s="214">
        <f t="shared" si="2"/>
        <v>40352804.755535662</v>
      </c>
      <c r="X29" s="214">
        <f t="shared" si="2"/>
        <v>45405625.02013801</v>
      </c>
      <c r="Y29" s="214">
        <f t="shared" si="2"/>
        <v>49902499.199781977</v>
      </c>
      <c r="Z29" s="214">
        <f t="shared" si="2"/>
        <v>55280153.206399851</v>
      </c>
      <c r="AA29" s="214">
        <f t="shared" si="2"/>
        <v>59141639.999999985</v>
      </c>
      <c r="AB29" s="234">
        <f t="shared" si="3"/>
        <v>59.141639999999988</v>
      </c>
      <c r="AC29" s="235"/>
    </row>
    <row r="30" spans="1:29">
      <c r="A30" s="236" t="s">
        <v>545</v>
      </c>
      <c r="B30" s="211">
        <f>+รายได้!B30-ค่าใช้จ่าย!B30</f>
        <v>325964.63849139237</v>
      </c>
      <c r="C30" s="211">
        <f>+รายได้!C30-ค่าใช้จ่าย!C30</f>
        <v>419554.33161764126</v>
      </c>
      <c r="D30" s="211">
        <f>+รายได้!D30-ค่าใช้จ่าย!D30</f>
        <v>381486.57876039855</v>
      </c>
      <c r="E30" s="211">
        <f>+รายได้!E30-ค่าใช้จ่าย!E30</f>
        <v>460027.85036173451</v>
      </c>
      <c r="F30" s="211">
        <f>+รายได้!F30-ค่าใช้จ่าย!F30</f>
        <v>365149.11806801544</v>
      </c>
      <c r="G30" s="211">
        <f>+รายได้!G30-ค่าใช้จ่าย!G30</f>
        <v>313315.85638372623</v>
      </c>
      <c r="H30" s="211">
        <f>+รายได้!H30-ค่าใช้จ่าย!H30</f>
        <v>356477.85139126249</v>
      </c>
      <c r="I30" s="211">
        <f>+รายได้!I30-ค่าใช้จ่าย!I30</f>
        <v>250008.27878551779</v>
      </c>
      <c r="J30" s="211">
        <f>+รายได้!J30-ค่าใช้จ่าย!J30</f>
        <v>323655.23155130458</v>
      </c>
      <c r="K30" s="211">
        <f>+รายได้!K30-ค่าใช้จ่าย!K30</f>
        <v>303213.54814903066</v>
      </c>
      <c r="L30" s="211">
        <f>+รายได้!L30-ค่าใช้จ่าย!L30</f>
        <v>370861.76299381</v>
      </c>
      <c r="M30" s="211">
        <f>+รายได้!M30-ค่าใช้จ่าย!M30</f>
        <v>-58755.046553837368</v>
      </c>
      <c r="N30" s="233">
        <f t="shared" si="4"/>
        <v>3810959.9999999963</v>
      </c>
      <c r="O30" s="216" t="s">
        <v>545</v>
      </c>
      <c r="P30" s="214">
        <f t="shared" si="1"/>
        <v>325964.63849139237</v>
      </c>
      <c r="Q30" s="214">
        <f t="shared" si="2"/>
        <v>745518.97010903363</v>
      </c>
      <c r="R30" s="214">
        <f t="shared" si="2"/>
        <v>1127005.5488694322</v>
      </c>
      <c r="S30" s="214">
        <f t="shared" si="2"/>
        <v>1587033.3992311666</v>
      </c>
      <c r="T30" s="214">
        <f t="shared" si="2"/>
        <v>1952182.517299182</v>
      </c>
      <c r="U30" s="214">
        <f t="shared" si="2"/>
        <v>2265498.3736829082</v>
      </c>
      <c r="V30" s="214">
        <f t="shared" si="2"/>
        <v>2621976.2250741706</v>
      </c>
      <c r="W30" s="214">
        <f t="shared" si="2"/>
        <v>2871984.5038596885</v>
      </c>
      <c r="X30" s="214">
        <f t="shared" si="2"/>
        <v>3195639.735410993</v>
      </c>
      <c r="Y30" s="214">
        <f t="shared" si="2"/>
        <v>3498853.2835600236</v>
      </c>
      <c r="Z30" s="214">
        <f t="shared" si="2"/>
        <v>3869715.0465538334</v>
      </c>
      <c r="AA30" s="214">
        <f t="shared" si="2"/>
        <v>3810959.9999999963</v>
      </c>
      <c r="AB30" s="234">
        <f t="shared" si="3"/>
        <v>3.8109599999999961</v>
      </c>
      <c r="AC30" s="235"/>
    </row>
    <row r="31" spans="1:29">
      <c r="A31" s="236" t="s">
        <v>546</v>
      </c>
      <c r="B31" s="211">
        <f>+รายได้!B31-ค่าใช้จ่าย!B31</f>
        <v>390004.92617186811</v>
      </c>
      <c r="C31" s="211">
        <f>+รายได้!C31-ค่าใช้จ่าย!C31</f>
        <v>929962.05009795178</v>
      </c>
      <c r="D31" s="211">
        <f>+รายได้!D31-ค่าใช้จ่าย!D31</f>
        <v>628995.58839278109</v>
      </c>
      <c r="E31" s="211">
        <f>+รายได้!E31-ค่าใช้จ่าย!E31</f>
        <v>654326.78149304981</v>
      </c>
      <c r="F31" s="211">
        <f>+รายได้!F31-ค่าใช้จ่าย!F31</f>
        <v>685351.92671440041</v>
      </c>
      <c r="G31" s="211">
        <f>+รายได้!G31-ค่าใช้จ่าย!G31</f>
        <v>470299.87297249981</v>
      </c>
      <c r="H31" s="211">
        <f>+รายได้!H31-ค่าใช้จ่าย!H31</f>
        <v>864917.4184727649</v>
      </c>
      <c r="I31" s="211">
        <f>+รายได้!I31-ค่าใช้จ่าย!I31</f>
        <v>429259.63362930808</v>
      </c>
      <c r="J31" s="211">
        <f>+รายได้!J31-ค่าใช้จ่าย!J31</f>
        <v>382023.30022499477</v>
      </c>
      <c r="K31" s="211">
        <f>+รายได้!K31-ค่าใช้จ่าย!K31</f>
        <v>570469.28053715208</v>
      </c>
      <c r="L31" s="211">
        <f>+รายได้!L31-ค่าใช้จ่าย!L31</f>
        <v>637248.05003977986</v>
      </c>
      <c r="M31" s="211">
        <f>+รายได้!M31-ค่าใช้จ่าย!M31</f>
        <v>-16588.828746551415</v>
      </c>
      <c r="N31" s="233">
        <f t="shared" si="4"/>
        <v>6626270</v>
      </c>
      <c r="O31" s="216" t="s">
        <v>546</v>
      </c>
      <c r="P31" s="214">
        <f t="shared" si="1"/>
        <v>390004.92617186811</v>
      </c>
      <c r="Q31" s="214">
        <f t="shared" si="2"/>
        <v>1319966.9762698198</v>
      </c>
      <c r="R31" s="214">
        <f t="shared" si="2"/>
        <v>1948962.5646626009</v>
      </c>
      <c r="S31" s="214">
        <f t="shared" si="2"/>
        <v>2603289.3461556509</v>
      </c>
      <c r="T31" s="214">
        <f t="shared" si="2"/>
        <v>3288641.2728700512</v>
      </c>
      <c r="U31" s="214">
        <f t="shared" si="2"/>
        <v>3758941.1458425513</v>
      </c>
      <c r="V31" s="214">
        <f t="shared" si="2"/>
        <v>4623858.5643153163</v>
      </c>
      <c r="W31" s="214">
        <f t="shared" si="2"/>
        <v>5053118.1979446243</v>
      </c>
      <c r="X31" s="214">
        <f t="shared" si="2"/>
        <v>5435141.4981696196</v>
      </c>
      <c r="Y31" s="214">
        <f t="shared" si="2"/>
        <v>6005610.7787067713</v>
      </c>
      <c r="Z31" s="214">
        <f t="shared" si="2"/>
        <v>6642858.8287465516</v>
      </c>
      <c r="AA31" s="214">
        <f t="shared" si="2"/>
        <v>6626270</v>
      </c>
      <c r="AB31" s="234">
        <f t="shared" si="3"/>
        <v>6.6262699999999999</v>
      </c>
      <c r="AC31" s="235"/>
    </row>
    <row r="32" spans="1:29">
      <c r="A32" s="232" t="s">
        <v>547</v>
      </c>
      <c r="B32" s="233">
        <f t="shared" ref="B32:N32" si="5">SUM(B4:B31)</f>
        <v>106315764.38256039</v>
      </c>
      <c r="C32" s="233">
        <f t="shared" si="5"/>
        <v>105471216.76034224</v>
      </c>
      <c r="D32" s="233">
        <f t="shared" si="5"/>
        <v>104710857.1337802</v>
      </c>
      <c r="E32" s="233">
        <f t="shared" si="5"/>
        <v>111768376.14046793</v>
      </c>
      <c r="F32" s="233">
        <f t="shared" si="5"/>
        <v>106626238.16636445</v>
      </c>
      <c r="G32" s="233">
        <f t="shared" si="5"/>
        <v>96638710.505206168</v>
      </c>
      <c r="H32" s="233">
        <f t="shared" si="5"/>
        <v>120036048.4831847</v>
      </c>
      <c r="I32" s="233">
        <f t="shared" si="5"/>
        <v>93957119.427589849</v>
      </c>
      <c r="J32" s="233">
        <f t="shared" si="5"/>
        <v>93040039.825002789</v>
      </c>
      <c r="K32" s="233">
        <f t="shared" si="5"/>
        <v>86510137.034749821</v>
      </c>
      <c r="L32" s="233">
        <f t="shared" si="5"/>
        <v>103177029.26066214</v>
      </c>
      <c r="M32" s="233">
        <f t="shared" si="5"/>
        <v>75261798.880089343</v>
      </c>
      <c r="N32" s="233">
        <f t="shared" si="5"/>
        <v>1203513336</v>
      </c>
      <c r="O32" s="213" t="s">
        <v>547</v>
      </c>
      <c r="P32" s="217">
        <f t="shared" ref="P32:Z32" si="6">SUM(P4:P31)</f>
        <v>106315764.38256039</v>
      </c>
      <c r="Q32" s="217">
        <f t="shared" si="6"/>
        <v>211786981.14290258</v>
      </c>
      <c r="R32" s="217">
        <f t="shared" si="6"/>
        <v>316497838.27668267</v>
      </c>
      <c r="S32" s="217">
        <f t="shared" si="6"/>
        <v>428266214.4171508</v>
      </c>
      <c r="T32" s="217">
        <f t="shared" si="6"/>
        <v>534892452.58351517</v>
      </c>
      <c r="U32" s="217">
        <f t="shared" si="6"/>
        <v>631531163.08872151</v>
      </c>
      <c r="V32" s="217">
        <f t="shared" si="6"/>
        <v>751567211.57190585</v>
      </c>
      <c r="W32" s="217">
        <f t="shared" si="6"/>
        <v>845524330.9994961</v>
      </c>
      <c r="X32" s="217">
        <f t="shared" si="6"/>
        <v>938564370.82449877</v>
      </c>
      <c r="Y32" s="217">
        <f t="shared" si="6"/>
        <v>1025074507.8592483</v>
      </c>
      <c r="Z32" s="217">
        <f t="shared" si="6"/>
        <v>1128251537.1199107</v>
      </c>
      <c r="AA32" s="217">
        <f>SUM(AA4:AA31)</f>
        <v>1203513336</v>
      </c>
      <c r="AB32" s="234">
        <f t="shared" si="3"/>
        <v>1203.513336</v>
      </c>
    </row>
    <row r="34" spans="2:14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2:14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</sheetData>
  <pageMargins left="0.23622047244094491" right="0.17" top="0.61" bottom="0.39370078740157483" header="0.31496062992125984" footer="0.17"/>
  <pageSetup paperSize="9" scale="75" orientation="landscape" r:id="rId1"/>
  <headerFoot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A6BB-DBD0-4C04-B6E3-7226DA2829CB}">
  <sheetPr>
    <tabColor theme="4" tint="0.79998168889431442"/>
    <pageSetUpPr fitToPage="1"/>
  </sheetPr>
  <dimension ref="A1:AB40"/>
  <sheetViews>
    <sheetView topLeftCell="B1" workbookViewId="0">
      <selection activeCell="M11" sqref="M11"/>
    </sheetView>
  </sheetViews>
  <sheetFormatPr defaultColWidth="8.140625" defaultRowHeight="35.1" customHeight="1"/>
  <cols>
    <col min="1" max="1" width="8" bestFit="1" customWidth="1"/>
    <col min="2" max="2" width="14.7109375" customWidth="1"/>
    <col min="3" max="3" width="11.5703125" bestFit="1" customWidth="1"/>
    <col min="4" max="4" width="9.85546875" bestFit="1" customWidth="1"/>
    <col min="5" max="5" width="13.85546875" customWidth="1"/>
    <col min="6" max="6" width="11.5703125" style="685" bestFit="1" customWidth="1"/>
    <col min="7" max="7" width="9.85546875" style="685" bestFit="1" customWidth="1"/>
    <col min="8" max="8" width="13.5703125" style="685" customWidth="1"/>
    <col min="9" max="9" width="11.5703125" style="685" bestFit="1" customWidth="1"/>
    <col min="10" max="10" width="11" style="685" customWidth="1"/>
    <col min="11" max="11" width="14" customWidth="1"/>
    <col min="12" max="13" width="12.85546875" bestFit="1" customWidth="1"/>
    <col min="14" max="14" width="12.85546875" style="758" bestFit="1" customWidth="1"/>
    <col min="15" max="16" width="12.85546875" bestFit="1" customWidth="1"/>
    <col min="17" max="19" width="10.42578125" customWidth="1"/>
    <col min="20" max="20" width="11" customWidth="1"/>
    <col min="21" max="21" width="15.5703125" hidden="1" customWidth="1"/>
    <col min="22" max="22" width="14.85546875" hidden="1" customWidth="1"/>
    <col min="23" max="23" width="18" hidden="1" customWidth="1"/>
    <col min="24" max="24" width="22.5703125" customWidth="1"/>
    <col min="25" max="25" width="14.42578125" bestFit="1" customWidth="1"/>
    <col min="26" max="26" width="14" bestFit="1" customWidth="1"/>
  </cols>
  <sheetData>
    <row r="1" spans="1:28" ht="28.5">
      <c r="A1" s="964" t="s">
        <v>610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6"/>
    </row>
    <row r="2" spans="1:28" ht="28.5">
      <c r="A2" s="967" t="s">
        <v>609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68"/>
    </row>
    <row r="3" spans="1:28" ht="30" customHeight="1">
      <c r="A3" s="976" t="s">
        <v>605</v>
      </c>
      <c r="B3" s="978" t="s">
        <v>554</v>
      </c>
      <c r="C3" s="982" t="s">
        <v>618</v>
      </c>
      <c r="D3" s="983"/>
      <c r="E3" s="984"/>
      <c r="F3" s="980" t="s">
        <v>614</v>
      </c>
      <c r="G3" s="981"/>
      <c r="H3" s="981"/>
      <c r="I3" s="985" t="s">
        <v>619</v>
      </c>
      <c r="J3" s="986"/>
      <c r="K3" s="987"/>
      <c r="L3" s="969" t="s">
        <v>606</v>
      </c>
      <c r="M3" s="970"/>
      <c r="N3" s="970"/>
      <c r="O3" s="970"/>
      <c r="P3" s="971"/>
      <c r="Q3" s="697" t="s">
        <v>558</v>
      </c>
      <c r="R3" s="698" t="s">
        <v>558</v>
      </c>
      <c r="S3" s="698" t="s">
        <v>559</v>
      </c>
      <c r="T3" s="699" t="s">
        <v>559</v>
      </c>
      <c r="U3" s="972" t="s">
        <v>560</v>
      </c>
      <c r="V3" s="974" t="s">
        <v>566</v>
      </c>
    </row>
    <row r="4" spans="1:28" ht="30" customHeight="1">
      <c r="A4" s="977"/>
      <c r="B4" s="979" t="s">
        <v>607</v>
      </c>
      <c r="C4" s="780" t="s">
        <v>612</v>
      </c>
      <c r="D4" s="781" t="s">
        <v>613</v>
      </c>
      <c r="E4" s="767" t="s">
        <v>462</v>
      </c>
      <c r="F4" s="786" t="s">
        <v>612</v>
      </c>
      <c r="G4" s="787" t="s">
        <v>613</v>
      </c>
      <c r="H4" s="759" t="s">
        <v>462</v>
      </c>
      <c r="I4" s="798" t="s">
        <v>612</v>
      </c>
      <c r="J4" s="799" t="s">
        <v>613</v>
      </c>
      <c r="K4" s="800" t="s">
        <v>462</v>
      </c>
      <c r="L4" s="700">
        <v>1</v>
      </c>
      <c r="M4" s="701">
        <v>2</v>
      </c>
      <c r="N4" s="753">
        <v>3</v>
      </c>
      <c r="O4" s="701">
        <v>4</v>
      </c>
      <c r="P4" s="702">
        <v>5</v>
      </c>
      <c r="Q4" s="703" t="s">
        <v>561</v>
      </c>
      <c r="R4" s="704" t="s">
        <v>562</v>
      </c>
      <c r="S4" s="704" t="s">
        <v>563</v>
      </c>
      <c r="T4" s="705" t="s">
        <v>564</v>
      </c>
      <c r="U4" s="973"/>
      <c r="V4" s="975"/>
    </row>
    <row r="5" spans="1:28" ht="23.25" hidden="1">
      <c r="A5" s="706" t="s">
        <v>608</v>
      </c>
      <c r="B5" s="707"/>
      <c r="C5" s="782"/>
      <c r="D5" s="783"/>
      <c r="E5" s="762"/>
      <c r="F5" s="788"/>
      <c r="G5" s="789"/>
      <c r="H5" s="748"/>
      <c r="I5" s="792"/>
      <c r="J5" s="761"/>
      <c r="K5" s="793">
        <v>1236778510</v>
      </c>
      <c r="L5" s="708">
        <f t="shared" ref="L5:O6" si="0">+M5-Q5</f>
        <v>1154.9792508723938</v>
      </c>
      <c r="M5" s="708">
        <f t="shared" si="0"/>
        <v>1165.5876212525613</v>
      </c>
      <c r="N5" s="754">
        <f t="shared" si="0"/>
        <v>1176.1959916327289</v>
      </c>
      <c r="O5" s="708">
        <f t="shared" si="0"/>
        <v>1206.4872508163646</v>
      </c>
      <c r="P5" s="709">
        <f>+K5/10^6</f>
        <v>1236.7785100000001</v>
      </c>
      <c r="Q5" s="710">
        <v>10.608370380167571</v>
      </c>
      <c r="R5" s="711">
        <v>10.608370380167571</v>
      </c>
      <c r="S5" s="711">
        <v>30.291259183635702</v>
      </c>
      <c r="T5" s="712">
        <v>30.291259183635475</v>
      </c>
      <c r="U5" s="713">
        <f>+U6</f>
        <v>1143.35840166</v>
      </c>
      <c r="V5" s="714">
        <f>IF(U5&gt;=P5,5,IF(U5&gt;=O5,4+((U5-O5)/(P5-O5)),IF(U5&gt;=N5,3+((U5-N5)/(O5-N5)),IF(U5&gt;=M5,2+((U5-M5)/(N5-M5)),IF(U5&gt;=L5,1+((U5-L5)/(M5-L5)),1)))))</f>
        <v>1</v>
      </c>
      <c r="W5" s="715"/>
    </row>
    <row r="6" spans="1:28" ht="35.1" customHeight="1">
      <c r="A6" s="716"/>
      <c r="B6" s="717" t="s">
        <v>568</v>
      </c>
      <c r="C6" s="784">
        <f t="shared" ref="C6:D6" si="1">SUM(C7:C34)</f>
        <v>2105.5474811700001</v>
      </c>
      <c r="D6" s="785">
        <f t="shared" si="1"/>
        <v>916.64186811000013</v>
      </c>
      <c r="E6" s="763">
        <f>SUM(E7:E34)</f>
        <v>1188.9056130599995</v>
      </c>
      <c r="F6" s="790">
        <f>SUM(F7:F34)</f>
        <v>2069.2174061779997</v>
      </c>
      <c r="G6" s="791">
        <f>SUM(G7:G34)</f>
        <v>855.43474307099996</v>
      </c>
      <c r="H6" s="749">
        <f>SUM(H7:H34)</f>
        <v>1213.7826631070004</v>
      </c>
      <c r="I6" s="801">
        <f t="shared" ref="I6:J6" si="2">SUM(I7:I34)</f>
        <v>2237.5902550000001</v>
      </c>
      <c r="J6" s="802">
        <f t="shared" si="2"/>
        <v>891.85575899999981</v>
      </c>
      <c r="K6" s="794">
        <f>SUM(K7:K34)</f>
        <v>1345.7344959999998</v>
      </c>
      <c r="L6" s="708">
        <f t="shared" si="0"/>
        <v>1256.728496</v>
      </c>
      <c r="M6" s="708">
        <f t="shared" si="0"/>
        <v>1268.2714959999998</v>
      </c>
      <c r="N6" s="754">
        <f t="shared" si="0"/>
        <v>1279.8144959999997</v>
      </c>
      <c r="O6" s="708">
        <f t="shared" si="0"/>
        <v>1312.7744959999998</v>
      </c>
      <c r="P6" s="709">
        <f>+K6</f>
        <v>1345.7344959999998</v>
      </c>
      <c r="Q6" s="718">
        <f t="shared" ref="Q6" si="3">ROUND((P6*$Q$5)/$P$5,3)</f>
        <v>11.542999999999999</v>
      </c>
      <c r="R6" s="719">
        <f t="shared" ref="R6" si="4">ROUND((P6*$R$5)/$P$5,3)</f>
        <v>11.542999999999999</v>
      </c>
      <c r="S6" s="719">
        <f t="shared" ref="S6" si="5">ROUND((P6*$S$5)/$P$5,3)</f>
        <v>32.96</v>
      </c>
      <c r="T6" s="720">
        <f>ROUND((P6*$T$5)/$P$5,3)</f>
        <v>32.96</v>
      </c>
      <c r="U6" s="721">
        <f>SUM(U7:U34)</f>
        <v>1143.35840166</v>
      </c>
      <c r="V6" s="722">
        <f t="shared" ref="V6:V34" si="6">IF(U6&gt;=P6,5,IF(U6&gt;=O6,4+((U6-O6)/(P6-O6)),IF(U6&gt;=N6,3+((U6-N6)/(O6-N6)),IF(U6&gt;=M6,2+((U6-M6)/(N6-M6)),IF(U6&gt;=L6,1+((U6-L6)/(M6-L6)),1)))))</f>
        <v>1</v>
      </c>
      <c r="W6" s="587">
        <f>SUM(W7:W34)</f>
        <v>1143358401.6600001</v>
      </c>
      <c r="X6" s="587"/>
    </row>
    <row r="7" spans="1:28" ht="35.1" customHeight="1">
      <c r="A7" s="723">
        <v>1</v>
      </c>
      <c r="B7" s="364" t="s">
        <v>457</v>
      </c>
      <c r="C7" s="768">
        <v>1.2498773799999998</v>
      </c>
      <c r="D7" s="771">
        <v>95.167640750000018</v>
      </c>
      <c r="E7" s="764">
        <v>-93.917763370000017</v>
      </c>
      <c r="F7" s="774">
        <v>1.374865118</v>
      </c>
      <c r="G7" s="775">
        <v>104.50822185099999</v>
      </c>
      <c r="H7" s="750">
        <f>+F7-G7</f>
        <v>-103.13335673299999</v>
      </c>
      <c r="I7" s="803">
        <v>1.3123610000000001</v>
      </c>
      <c r="J7" s="804">
        <v>134.367501</v>
      </c>
      <c r="K7" s="795">
        <f>+I7-J7</f>
        <v>-133.05513999999999</v>
      </c>
      <c r="L7" s="724">
        <f t="shared" ref="L7:N7" si="7">+M7+Q7</f>
        <v>-141.85513999999995</v>
      </c>
      <c r="M7" s="724">
        <f t="shared" si="7"/>
        <v>-140.71413999999996</v>
      </c>
      <c r="N7" s="755">
        <f t="shared" si="7"/>
        <v>-139.57313999999997</v>
      </c>
      <c r="O7" s="724">
        <f>+P7+T7</f>
        <v>-136.31413999999998</v>
      </c>
      <c r="P7" s="725">
        <f>+K7</f>
        <v>-133.05513999999999</v>
      </c>
      <c r="Q7" s="726">
        <f t="shared" ref="Q7" si="8">ROUND((P7*$Q$5)/$P$5,3)</f>
        <v>-1.141</v>
      </c>
      <c r="R7" s="727">
        <f t="shared" ref="R7" si="9">ROUND((P7*$R$5)/$P$5,3)</f>
        <v>-1.141</v>
      </c>
      <c r="S7" s="727">
        <f t="shared" ref="S7" si="10">ROUND((P7*$S$5)/$P$5,3)</f>
        <v>-3.2589999999999999</v>
      </c>
      <c r="T7" s="728">
        <f>ROUND((P7*$T$5)/$P$5,3)</f>
        <v>-3.2589999999999999</v>
      </c>
      <c r="U7" s="729">
        <f>+W7/10^6</f>
        <v>-93.757597030000014</v>
      </c>
      <c r="V7" s="730">
        <f t="shared" si="6"/>
        <v>5</v>
      </c>
      <c r="W7" s="715">
        <v>-93757597.030000016</v>
      </c>
      <c r="Y7" s="731"/>
      <c r="Z7" s="731"/>
    </row>
    <row r="8" spans="1:28" ht="35.1" customHeight="1">
      <c r="A8" s="732">
        <v>2</v>
      </c>
      <c r="B8" s="378" t="s">
        <v>520</v>
      </c>
      <c r="C8" s="769">
        <v>733.05310389999988</v>
      </c>
      <c r="D8" s="772">
        <v>221.32402945999999</v>
      </c>
      <c r="E8" s="765">
        <v>511.72907443999986</v>
      </c>
      <c r="F8" s="776">
        <v>720</v>
      </c>
      <c r="G8" s="777">
        <v>194.89</v>
      </c>
      <c r="H8" s="751">
        <f t="shared" ref="H8:H34" si="11">+F8-G8</f>
        <v>525.11</v>
      </c>
      <c r="I8" s="805">
        <v>784.65165400000001</v>
      </c>
      <c r="J8" s="806">
        <v>186.06548744000003</v>
      </c>
      <c r="K8" s="796">
        <f t="shared" ref="K8:K34" si="12">+I8-J8</f>
        <v>598.58616656000004</v>
      </c>
      <c r="L8" s="733">
        <f t="shared" ref="L8" si="13">+M8-Q8</f>
        <v>558.99616656000012</v>
      </c>
      <c r="M8" s="733">
        <f t="shared" ref="M8" si="14">+N8-R8</f>
        <v>564.13016656000013</v>
      </c>
      <c r="N8" s="756">
        <f t="shared" ref="N8" si="15">+O8-S8</f>
        <v>569.26416656000015</v>
      </c>
      <c r="O8" s="733">
        <f t="shared" ref="O8" si="16">+P8-T8</f>
        <v>583.92516656000009</v>
      </c>
      <c r="P8" s="734">
        <f t="shared" ref="P8:P34" si="17">+K8</f>
        <v>598.58616656000004</v>
      </c>
      <c r="Q8" s="735">
        <f t="shared" ref="Q8:Q34" si="18">ROUND((P8*$Q$5)/$P$5,3)</f>
        <v>5.1340000000000003</v>
      </c>
      <c r="R8" s="736">
        <f t="shared" ref="R8:R34" si="19">ROUND((P8*$R$5)/$P$5,3)</f>
        <v>5.1340000000000003</v>
      </c>
      <c r="S8" s="736">
        <f t="shared" ref="S8:S34" si="20">ROUND((P8*$S$5)/$P$5,3)</f>
        <v>14.661</v>
      </c>
      <c r="T8" s="737">
        <f t="shared" ref="T8:T34" si="21">ROUND((P8*$T$5)/$P$5,3)</f>
        <v>14.661</v>
      </c>
      <c r="U8" s="738">
        <f t="shared" ref="U8:U34" si="22">+W8/10^6</f>
        <v>476.67756894999991</v>
      </c>
      <c r="V8" s="730">
        <f t="shared" si="6"/>
        <v>1</v>
      </c>
      <c r="W8" s="715">
        <v>476677568.94999993</v>
      </c>
      <c r="Y8" s="731"/>
      <c r="Z8" s="731"/>
    </row>
    <row r="9" spans="1:28" ht="35.1" customHeight="1">
      <c r="A9" s="732">
        <v>3</v>
      </c>
      <c r="B9" s="378" t="s">
        <v>521</v>
      </c>
      <c r="C9" s="769">
        <v>12.862978280000004</v>
      </c>
      <c r="D9" s="772">
        <v>10.74326379</v>
      </c>
      <c r="E9" s="765">
        <v>2.119714490000002</v>
      </c>
      <c r="F9" s="776">
        <v>13.2</v>
      </c>
      <c r="G9" s="777">
        <v>11.5</v>
      </c>
      <c r="H9" s="751">
        <f t="shared" si="11"/>
        <v>1.6999999999999993</v>
      </c>
      <c r="I9" s="805">
        <v>13.371980000000001</v>
      </c>
      <c r="J9" s="806">
        <v>10.428730000000002</v>
      </c>
      <c r="K9" s="796">
        <f t="shared" si="12"/>
        <v>2.943249999999999</v>
      </c>
      <c r="L9" s="733">
        <f t="shared" ref="L9:L16" si="23">+M9-Q9</f>
        <v>2.7492499999999991</v>
      </c>
      <c r="M9" s="733">
        <f t="shared" ref="M9:M16" si="24">+N9-R9</f>
        <v>2.774249999999999</v>
      </c>
      <c r="N9" s="756">
        <f t="shared" ref="N9:N16" si="25">+O9-S9</f>
        <v>2.7992499999999989</v>
      </c>
      <c r="O9" s="733">
        <f t="shared" ref="O9:O16" si="26">+P9-T9</f>
        <v>2.871249999999999</v>
      </c>
      <c r="P9" s="734">
        <f t="shared" si="17"/>
        <v>2.943249999999999</v>
      </c>
      <c r="Q9" s="735">
        <f t="shared" si="18"/>
        <v>2.5000000000000001E-2</v>
      </c>
      <c r="R9" s="736">
        <f t="shared" si="19"/>
        <v>2.5000000000000001E-2</v>
      </c>
      <c r="S9" s="736">
        <f t="shared" si="20"/>
        <v>7.1999999999999995E-2</v>
      </c>
      <c r="T9" s="737">
        <f t="shared" si="21"/>
        <v>7.1999999999999995E-2</v>
      </c>
      <c r="U9" s="738">
        <f t="shared" si="22"/>
        <v>1.8362967900000009</v>
      </c>
      <c r="V9" s="730">
        <f t="shared" si="6"/>
        <v>1</v>
      </c>
      <c r="W9" s="715">
        <v>1836296.790000001</v>
      </c>
      <c r="Y9" s="731"/>
      <c r="Z9" s="731"/>
    </row>
    <row r="10" spans="1:28" ht="35.1" customHeight="1">
      <c r="A10" s="732">
        <v>4</v>
      </c>
      <c r="B10" s="378" t="s">
        <v>522</v>
      </c>
      <c r="C10" s="769">
        <v>74.236376340000007</v>
      </c>
      <c r="D10" s="772">
        <v>36.403295189999994</v>
      </c>
      <c r="E10" s="765">
        <v>37.833081150000005</v>
      </c>
      <c r="F10" s="776">
        <v>73</v>
      </c>
      <c r="G10" s="777">
        <v>18.75</v>
      </c>
      <c r="H10" s="751">
        <f t="shared" si="11"/>
        <v>54.25</v>
      </c>
      <c r="I10" s="805">
        <v>80.064869999999999</v>
      </c>
      <c r="J10" s="806">
        <v>36.255676119999997</v>
      </c>
      <c r="K10" s="796">
        <f t="shared" si="12"/>
        <v>43.809193880000002</v>
      </c>
      <c r="L10" s="733">
        <f t="shared" si="23"/>
        <v>40.911193880000006</v>
      </c>
      <c r="M10" s="733">
        <f t="shared" si="24"/>
        <v>41.287193880000004</v>
      </c>
      <c r="N10" s="756">
        <f t="shared" si="25"/>
        <v>41.663193880000001</v>
      </c>
      <c r="O10" s="733">
        <f t="shared" si="26"/>
        <v>42.736193880000002</v>
      </c>
      <c r="P10" s="734">
        <f t="shared" si="17"/>
        <v>43.809193880000002</v>
      </c>
      <c r="Q10" s="735">
        <f t="shared" si="18"/>
        <v>0.376</v>
      </c>
      <c r="R10" s="736">
        <f t="shared" si="19"/>
        <v>0.376</v>
      </c>
      <c r="S10" s="736">
        <f t="shared" si="20"/>
        <v>1.073</v>
      </c>
      <c r="T10" s="737">
        <f t="shared" si="21"/>
        <v>1.073</v>
      </c>
      <c r="U10" s="738">
        <f t="shared" si="22"/>
        <v>51.800581840000007</v>
      </c>
      <c r="V10" s="730">
        <f t="shared" si="6"/>
        <v>5</v>
      </c>
      <c r="W10" s="715">
        <v>51800581.840000004</v>
      </c>
      <c r="Y10" s="731"/>
      <c r="Z10" s="731"/>
    </row>
    <row r="11" spans="1:28" ht="35.1" customHeight="1">
      <c r="A11" s="732">
        <v>5</v>
      </c>
      <c r="B11" s="378" t="s">
        <v>523</v>
      </c>
      <c r="C11" s="769">
        <v>119.67968818999999</v>
      </c>
      <c r="D11" s="772">
        <v>34.610298929999999</v>
      </c>
      <c r="E11" s="765">
        <v>85.069389259999994</v>
      </c>
      <c r="F11" s="776">
        <v>120.35577000000001</v>
      </c>
      <c r="G11" s="777">
        <v>36.184055000000001</v>
      </c>
      <c r="H11" s="751">
        <f t="shared" si="11"/>
        <v>84.171715000000006</v>
      </c>
      <c r="I11" s="805">
        <v>130.91666000000001</v>
      </c>
      <c r="J11" s="806">
        <v>35.398326709999992</v>
      </c>
      <c r="K11" s="796">
        <f t="shared" si="12"/>
        <v>95.518333290000015</v>
      </c>
      <c r="L11" s="733">
        <f t="shared" si="23"/>
        <v>89.202333290000013</v>
      </c>
      <c r="M11" s="733">
        <f t="shared" si="24"/>
        <v>90.021333290000015</v>
      </c>
      <c r="N11" s="756">
        <f t="shared" si="25"/>
        <v>90.840333290000018</v>
      </c>
      <c r="O11" s="733">
        <f t="shared" si="26"/>
        <v>93.179333290000017</v>
      </c>
      <c r="P11" s="734">
        <f t="shared" si="17"/>
        <v>95.518333290000015</v>
      </c>
      <c r="Q11" s="735">
        <f t="shared" si="18"/>
        <v>0.81899999999999995</v>
      </c>
      <c r="R11" s="736">
        <f t="shared" si="19"/>
        <v>0.81899999999999995</v>
      </c>
      <c r="S11" s="736">
        <f t="shared" si="20"/>
        <v>2.339</v>
      </c>
      <c r="T11" s="737">
        <f t="shared" si="21"/>
        <v>2.339</v>
      </c>
      <c r="U11" s="738">
        <f t="shared" si="22"/>
        <v>81.993280120000009</v>
      </c>
      <c r="V11" s="730">
        <f t="shared" si="6"/>
        <v>1</v>
      </c>
      <c r="W11" s="715">
        <v>81993280.120000005</v>
      </c>
      <c r="Y11" s="731"/>
      <c r="Z11" s="731"/>
      <c r="AA11" s="715"/>
      <c r="AB11" s="715"/>
    </row>
    <row r="12" spans="1:28" ht="35.1" customHeight="1">
      <c r="A12" s="732">
        <v>6</v>
      </c>
      <c r="B12" s="378" t="s">
        <v>524</v>
      </c>
      <c r="C12" s="769">
        <v>33.278230629999996</v>
      </c>
      <c r="D12" s="772">
        <v>17.169116950000003</v>
      </c>
      <c r="E12" s="765">
        <v>16.109113679999997</v>
      </c>
      <c r="F12" s="776">
        <v>33.5</v>
      </c>
      <c r="G12" s="777">
        <v>15.9</v>
      </c>
      <c r="H12" s="751">
        <f t="shared" si="11"/>
        <v>17.600000000000001</v>
      </c>
      <c r="I12" s="805">
        <v>35.360790000000001</v>
      </c>
      <c r="J12" s="806">
        <v>15.804259999999998</v>
      </c>
      <c r="K12" s="796">
        <f t="shared" si="12"/>
        <v>19.556530000000002</v>
      </c>
      <c r="L12" s="733">
        <f t="shared" si="23"/>
        <v>18.262530000000005</v>
      </c>
      <c r="M12" s="733">
        <f t="shared" si="24"/>
        <v>18.430530000000005</v>
      </c>
      <c r="N12" s="756">
        <f t="shared" si="25"/>
        <v>18.598530000000004</v>
      </c>
      <c r="O12" s="733">
        <f t="shared" si="26"/>
        <v>19.077530000000003</v>
      </c>
      <c r="P12" s="734">
        <f t="shared" si="17"/>
        <v>19.556530000000002</v>
      </c>
      <c r="Q12" s="735">
        <f t="shared" si="18"/>
        <v>0.16800000000000001</v>
      </c>
      <c r="R12" s="736">
        <f t="shared" si="19"/>
        <v>0.16800000000000001</v>
      </c>
      <c r="S12" s="736">
        <f t="shared" si="20"/>
        <v>0.47899999999999998</v>
      </c>
      <c r="T12" s="737">
        <f t="shared" si="21"/>
        <v>0.47899999999999998</v>
      </c>
      <c r="U12" s="738">
        <f t="shared" si="22"/>
        <v>15.443808480000001</v>
      </c>
      <c r="V12" s="730">
        <f t="shared" si="6"/>
        <v>1</v>
      </c>
      <c r="W12" s="715">
        <v>15443808.48</v>
      </c>
      <c r="Y12" s="731"/>
      <c r="Z12" s="731"/>
    </row>
    <row r="13" spans="1:28" ht="35.1" customHeight="1">
      <c r="A13" s="732">
        <v>7</v>
      </c>
      <c r="B13" s="378" t="s">
        <v>525</v>
      </c>
      <c r="C13" s="769">
        <v>28.507780999999998</v>
      </c>
      <c r="D13" s="772">
        <v>17.899475830000004</v>
      </c>
      <c r="E13" s="765">
        <v>10.608305169999994</v>
      </c>
      <c r="F13" s="776">
        <v>28.297999999999998</v>
      </c>
      <c r="G13" s="777">
        <v>12.465999999999999</v>
      </c>
      <c r="H13" s="751">
        <f t="shared" si="11"/>
        <v>15.831999999999999</v>
      </c>
      <c r="I13" s="805">
        <v>30.126940000000001</v>
      </c>
      <c r="J13" s="806">
        <v>12.457618999999996</v>
      </c>
      <c r="K13" s="796">
        <f t="shared" si="12"/>
        <v>17.669321000000004</v>
      </c>
      <c r="L13" s="733">
        <f t="shared" si="23"/>
        <v>16.499321000000002</v>
      </c>
      <c r="M13" s="733">
        <f t="shared" si="24"/>
        <v>16.651321000000003</v>
      </c>
      <c r="N13" s="756">
        <f t="shared" si="25"/>
        <v>16.803321000000004</v>
      </c>
      <c r="O13" s="733">
        <f t="shared" si="26"/>
        <v>17.236321000000004</v>
      </c>
      <c r="P13" s="734">
        <f t="shared" si="17"/>
        <v>17.669321000000004</v>
      </c>
      <c r="Q13" s="735">
        <f t="shared" si="18"/>
        <v>0.152</v>
      </c>
      <c r="R13" s="736">
        <f t="shared" si="19"/>
        <v>0.152</v>
      </c>
      <c r="S13" s="736">
        <f t="shared" si="20"/>
        <v>0.433</v>
      </c>
      <c r="T13" s="737">
        <f t="shared" si="21"/>
        <v>0.433</v>
      </c>
      <c r="U13" s="738">
        <f t="shared" si="22"/>
        <v>12.05028231</v>
      </c>
      <c r="V13" s="730">
        <f t="shared" si="6"/>
        <v>1</v>
      </c>
      <c r="W13" s="715">
        <v>12050282.310000001</v>
      </c>
      <c r="Y13" s="731"/>
      <c r="Z13" s="731"/>
    </row>
    <row r="14" spans="1:28" ht="35.1" customHeight="1">
      <c r="A14" s="732">
        <v>8</v>
      </c>
      <c r="B14" s="378" t="s">
        <v>526</v>
      </c>
      <c r="C14" s="769">
        <v>40.327158509999997</v>
      </c>
      <c r="D14" s="772">
        <v>18.544416410000004</v>
      </c>
      <c r="E14" s="765">
        <v>21.782742099999993</v>
      </c>
      <c r="F14" s="776">
        <v>39.5</v>
      </c>
      <c r="G14" s="777">
        <v>15.976000000000001</v>
      </c>
      <c r="H14" s="751">
        <f t="shared" si="11"/>
        <v>23.524000000000001</v>
      </c>
      <c r="I14" s="805">
        <v>42.44406</v>
      </c>
      <c r="J14" s="806">
        <v>16.431420000000006</v>
      </c>
      <c r="K14" s="796">
        <f t="shared" si="12"/>
        <v>26.012639999999994</v>
      </c>
      <c r="L14" s="733">
        <f t="shared" si="23"/>
        <v>24.292639999999995</v>
      </c>
      <c r="M14" s="733">
        <f t="shared" si="24"/>
        <v>24.515639999999994</v>
      </c>
      <c r="N14" s="756">
        <f t="shared" si="25"/>
        <v>24.738639999999993</v>
      </c>
      <c r="O14" s="733">
        <f t="shared" si="26"/>
        <v>25.375639999999994</v>
      </c>
      <c r="P14" s="734">
        <f t="shared" si="17"/>
        <v>26.012639999999994</v>
      </c>
      <c r="Q14" s="735">
        <f t="shared" si="18"/>
        <v>0.223</v>
      </c>
      <c r="R14" s="736">
        <f t="shared" si="19"/>
        <v>0.223</v>
      </c>
      <c r="S14" s="736">
        <f t="shared" si="20"/>
        <v>0.63700000000000001</v>
      </c>
      <c r="T14" s="737">
        <f t="shared" si="21"/>
        <v>0.63700000000000001</v>
      </c>
      <c r="U14" s="738">
        <f t="shared" si="22"/>
        <v>21.509834199999993</v>
      </c>
      <c r="V14" s="730">
        <f t="shared" si="6"/>
        <v>1</v>
      </c>
      <c r="W14" s="715">
        <v>21509834.199999992</v>
      </c>
      <c r="Y14" s="731"/>
      <c r="Z14" s="731"/>
    </row>
    <row r="15" spans="1:28" ht="35.1" customHeight="1">
      <c r="A15" s="732">
        <v>9</v>
      </c>
      <c r="B15" s="378" t="s">
        <v>527</v>
      </c>
      <c r="C15" s="769">
        <v>25.373751440000003</v>
      </c>
      <c r="D15" s="772">
        <v>13.97243375</v>
      </c>
      <c r="E15" s="765">
        <v>11.401317690000001</v>
      </c>
      <c r="F15" s="776">
        <v>25.967590000000001</v>
      </c>
      <c r="G15" s="777">
        <v>9.55166</v>
      </c>
      <c r="H15" s="751">
        <f t="shared" si="11"/>
        <v>16.415930000000003</v>
      </c>
      <c r="I15" s="805">
        <v>26.91386</v>
      </c>
      <c r="J15" s="806">
        <v>13.64742</v>
      </c>
      <c r="K15" s="796">
        <f t="shared" si="12"/>
        <v>13.266439999999999</v>
      </c>
      <c r="L15" s="733">
        <f t="shared" si="23"/>
        <v>12.388439999999999</v>
      </c>
      <c r="M15" s="733">
        <f t="shared" si="24"/>
        <v>12.50244</v>
      </c>
      <c r="N15" s="756">
        <f t="shared" si="25"/>
        <v>12.616440000000001</v>
      </c>
      <c r="O15" s="733">
        <f t="shared" si="26"/>
        <v>12.94144</v>
      </c>
      <c r="P15" s="734">
        <f t="shared" si="17"/>
        <v>13.266439999999999</v>
      </c>
      <c r="Q15" s="735">
        <f t="shared" si="18"/>
        <v>0.114</v>
      </c>
      <c r="R15" s="736">
        <f t="shared" si="19"/>
        <v>0.114</v>
      </c>
      <c r="S15" s="736">
        <f t="shared" si="20"/>
        <v>0.32500000000000001</v>
      </c>
      <c r="T15" s="737">
        <f t="shared" si="21"/>
        <v>0.32500000000000001</v>
      </c>
      <c r="U15" s="738">
        <f t="shared" si="22"/>
        <v>10.758949950000003</v>
      </c>
      <c r="V15" s="730">
        <f t="shared" si="6"/>
        <v>1</v>
      </c>
      <c r="W15" s="715">
        <v>10758949.950000003</v>
      </c>
      <c r="Y15" s="731"/>
      <c r="Z15" s="731"/>
    </row>
    <row r="16" spans="1:28" ht="35.1" customHeight="1">
      <c r="A16" s="732">
        <v>10</v>
      </c>
      <c r="B16" s="378" t="s">
        <v>528</v>
      </c>
      <c r="C16" s="769">
        <v>79.191544260000001</v>
      </c>
      <c r="D16" s="772">
        <v>33.336229240000002</v>
      </c>
      <c r="E16" s="765">
        <v>45.855315020000006</v>
      </c>
      <c r="F16" s="776">
        <v>76.546999999999997</v>
      </c>
      <c r="G16" s="777">
        <v>32.430999999999997</v>
      </c>
      <c r="H16" s="751">
        <f t="shared" si="11"/>
        <v>44.116</v>
      </c>
      <c r="I16" s="805">
        <v>84.317660000000004</v>
      </c>
      <c r="J16" s="806">
        <v>30.821539730000005</v>
      </c>
      <c r="K16" s="796">
        <f t="shared" si="12"/>
        <v>53.496120269999999</v>
      </c>
      <c r="L16" s="733">
        <f t="shared" si="23"/>
        <v>49.958120269999988</v>
      </c>
      <c r="M16" s="733">
        <f t="shared" si="24"/>
        <v>50.417120269999991</v>
      </c>
      <c r="N16" s="756">
        <f t="shared" si="25"/>
        <v>50.876120269999994</v>
      </c>
      <c r="O16" s="733">
        <f t="shared" si="26"/>
        <v>52.186120269999996</v>
      </c>
      <c r="P16" s="734">
        <f t="shared" si="17"/>
        <v>53.496120269999999</v>
      </c>
      <c r="Q16" s="735">
        <f t="shared" si="18"/>
        <v>0.45900000000000002</v>
      </c>
      <c r="R16" s="736">
        <f t="shared" si="19"/>
        <v>0.45900000000000002</v>
      </c>
      <c r="S16" s="736">
        <f t="shared" si="20"/>
        <v>1.31</v>
      </c>
      <c r="T16" s="737">
        <f t="shared" si="21"/>
        <v>1.31</v>
      </c>
      <c r="U16" s="738">
        <f t="shared" si="22"/>
        <v>41.539906710000011</v>
      </c>
      <c r="V16" s="730">
        <f t="shared" si="6"/>
        <v>1</v>
      </c>
      <c r="W16" s="715">
        <v>41539906.710000008</v>
      </c>
      <c r="Y16" s="731"/>
      <c r="Z16" s="731"/>
    </row>
    <row r="17" spans="1:26" ht="35.1" customHeight="1">
      <c r="A17" s="732">
        <v>11</v>
      </c>
      <c r="B17" s="378" t="s">
        <v>529</v>
      </c>
      <c r="C17" s="769">
        <v>4.7849393400000011</v>
      </c>
      <c r="D17" s="772">
        <v>5.8784534199999996</v>
      </c>
      <c r="E17" s="765">
        <v>-1.0935140799999992</v>
      </c>
      <c r="F17" s="776">
        <v>4.7122510599999998</v>
      </c>
      <c r="G17" s="777">
        <v>5.2260262199999996</v>
      </c>
      <c r="H17" s="751">
        <f t="shared" si="11"/>
        <v>-0.51377515999999979</v>
      </c>
      <c r="I17" s="805">
        <v>5.1573700000000002</v>
      </c>
      <c r="J17" s="806">
        <v>5.6969400000000006</v>
      </c>
      <c r="K17" s="796">
        <f t="shared" si="12"/>
        <v>-0.53957000000000033</v>
      </c>
      <c r="L17" s="733">
        <f t="shared" ref="L17:N17" si="27">+M17+Q17</f>
        <v>-0.57557000000000036</v>
      </c>
      <c r="M17" s="733">
        <f t="shared" si="27"/>
        <v>-0.57057000000000035</v>
      </c>
      <c r="N17" s="756">
        <f t="shared" si="27"/>
        <v>-0.56557000000000035</v>
      </c>
      <c r="O17" s="733">
        <f>+P17+T17</f>
        <v>-0.55257000000000034</v>
      </c>
      <c r="P17" s="734">
        <f t="shared" si="17"/>
        <v>-0.53957000000000033</v>
      </c>
      <c r="Q17" s="735">
        <f t="shared" si="18"/>
        <v>-5.0000000000000001E-3</v>
      </c>
      <c r="R17" s="736">
        <f t="shared" si="19"/>
        <v>-5.0000000000000001E-3</v>
      </c>
      <c r="S17" s="736">
        <f t="shared" si="20"/>
        <v>-1.2999999999999999E-2</v>
      </c>
      <c r="T17" s="737">
        <f t="shared" si="21"/>
        <v>-1.2999999999999999E-2</v>
      </c>
      <c r="U17" s="738">
        <f t="shared" si="22"/>
        <v>-1.1807162699999996</v>
      </c>
      <c r="V17" s="730">
        <f t="shared" si="6"/>
        <v>1</v>
      </c>
      <c r="W17" s="715">
        <v>-1180716.2699999996</v>
      </c>
      <c r="Y17" s="731"/>
      <c r="Z17" s="731"/>
    </row>
    <row r="18" spans="1:26" ht="35.1" customHeight="1">
      <c r="A18" s="732">
        <v>12</v>
      </c>
      <c r="B18" s="378" t="s">
        <v>530</v>
      </c>
      <c r="C18" s="769">
        <v>201.04039364000002</v>
      </c>
      <c r="D18" s="772">
        <v>88.633619219999986</v>
      </c>
      <c r="E18" s="765">
        <v>112.40677442000003</v>
      </c>
      <c r="F18" s="776">
        <v>200</v>
      </c>
      <c r="G18" s="777">
        <v>85</v>
      </c>
      <c r="H18" s="751">
        <f t="shared" si="11"/>
        <v>115</v>
      </c>
      <c r="I18" s="805">
        <v>209.76177000000001</v>
      </c>
      <c r="J18" s="806">
        <v>91.248991729999986</v>
      </c>
      <c r="K18" s="796">
        <f t="shared" si="12"/>
        <v>118.51277827000003</v>
      </c>
      <c r="L18" s="733">
        <f t="shared" ref="L18:L34" si="28">+M18-Q18</f>
        <v>110.67277827000002</v>
      </c>
      <c r="M18" s="733">
        <f t="shared" ref="M18:M34" si="29">+N18-R18</f>
        <v>111.68977827000002</v>
      </c>
      <c r="N18" s="756">
        <f t="shared" ref="N18:N34" si="30">+O18-S18</f>
        <v>112.70677827000002</v>
      </c>
      <c r="O18" s="733">
        <f t="shared" ref="O18:O34" si="31">+P18-T18</f>
        <v>115.60977827000002</v>
      </c>
      <c r="P18" s="734">
        <f t="shared" si="17"/>
        <v>118.51277827000003</v>
      </c>
      <c r="Q18" s="735">
        <f t="shared" si="18"/>
        <v>1.0169999999999999</v>
      </c>
      <c r="R18" s="736">
        <f t="shared" si="19"/>
        <v>1.0169999999999999</v>
      </c>
      <c r="S18" s="736">
        <f t="shared" si="20"/>
        <v>2.903</v>
      </c>
      <c r="T18" s="737">
        <f t="shared" si="21"/>
        <v>2.903</v>
      </c>
      <c r="U18" s="738">
        <f t="shared" si="22"/>
        <v>112.37285740999999</v>
      </c>
      <c r="V18" s="730">
        <f t="shared" si="6"/>
        <v>2.6716609046214144</v>
      </c>
      <c r="W18" s="715">
        <v>112372857.41</v>
      </c>
      <c r="Y18" s="731"/>
      <c r="Z18" s="731"/>
    </row>
    <row r="19" spans="1:26" ht="35.1" customHeight="1">
      <c r="A19" s="732">
        <v>13</v>
      </c>
      <c r="B19" s="378" t="s">
        <v>531</v>
      </c>
      <c r="C19" s="769">
        <v>22.653374939999999</v>
      </c>
      <c r="D19" s="772">
        <v>10.737532509999999</v>
      </c>
      <c r="E19" s="765">
        <v>11.915842429999998</v>
      </c>
      <c r="F19" s="776">
        <v>22.2</v>
      </c>
      <c r="G19" s="777">
        <v>14.5</v>
      </c>
      <c r="H19" s="751">
        <f t="shared" si="11"/>
        <v>7.6999999999999993</v>
      </c>
      <c r="I19" s="805">
        <v>24.12886</v>
      </c>
      <c r="J19" s="806">
        <v>11.803948270000001</v>
      </c>
      <c r="K19" s="796">
        <f t="shared" si="12"/>
        <v>12.324911729999998</v>
      </c>
      <c r="L19" s="733">
        <f t="shared" si="28"/>
        <v>11.508911729999999</v>
      </c>
      <c r="M19" s="733">
        <f t="shared" si="29"/>
        <v>11.614911729999999</v>
      </c>
      <c r="N19" s="756">
        <f t="shared" si="30"/>
        <v>11.720911729999999</v>
      </c>
      <c r="O19" s="733">
        <f t="shared" si="31"/>
        <v>12.022911729999999</v>
      </c>
      <c r="P19" s="734">
        <f t="shared" si="17"/>
        <v>12.324911729999998</v>
      </c>
      <c r="Q19" s="735">
        <f t="shared" si="18"/>
        <v>0.106</v>
      </c>
      <c r="R19" s="736">
        <f t="shared" si="19"/>
        <v>0.106</v>
      </c>
      <c r="S19" s="736">
        <f t="shared" si="20"/>
        <v>0.30199999999999999</v>
      </c>
      <c r="T19" s="737">
        <f t="shared" si="21"/>
        <v>0.30199999999999999</v>
      </c>
      <c r="U19" s="738">
        <f t="shared" si="22"/>
        <v>7.2230878499999962</v>
      </c>
      <c r="V19" s="730">
        <f t="shared" si="6"/>
        <v>1</v>
      </c>
      <c r="W19" s="715">
        <v>7223087.8499999959</v>
      </c>
      <c r="Y19" s="731"/>
      <c r="Z19" s="731"/>
    </row>
    <row r="20" spans="1:26" ht="35.1" customHeight="1">
      <c r="A20" s="732">
        <v>14</v>
      </c>
      <c r="B20" s="378" t="s">
        <v>532</v>
      </c>
      <c r="C20" s="769">
        <v>28.225393779999997</v>
      </c>
      <c r="D20" s="772">
        <v>17.053098629999997</v>
      </c>
      <c r="E20" s="765">
        <v>11.172295149999998</v>
      </c>
      <c r="F20" s="776">
        <v>30</v>
      </c>
      <c r="G20" s="777">
        <v>17</v>
      </c>
      <c r="H20" s="751">
        <f t="shared" si="11"/>
        <v>13</v>
      </c>
      <c r="I20" s="805">
        <v>29.720469999999999</v>
      </c>
      <c r="J20" s="806">
        <v>16.598030000000001</v>
      </c>
      <c r="K20" s="796">
        <f t="shared" si="12"/>
        <v>13.122439999999997</v>
      </c>
      <c r="L20" s="733">
        <f t="shared" si="28"/>
        <v>12.254439999999999</v>
      </c>
      <c r="M20" s="733">
        <f t="shared" si="29"/>
        <v>12.367439999999998</v>
      </c>
      <c r="N20" s="756">
        <f t="shared" si="30"/>
        <v>12.480439999999998</v>
      </c>
      <c r="O20" s="733">
        <f t="shared" si="31"/>
        <v>12.801439999999998</v>
      </c>
      <c r="P20" s="734">
        <f t="shared" si="17"/>
        <v>13.122439999999997</v>
      </c>
      <c r="Q20" s="735">
        <f t="shared" si="18"/>
        <v>0.113</v>
      </c>
      <c r="R20" s="736">
        <f t="shared" si="19"/>
        <v>0.113</v>
      </c>
      <c r="S20" s="736">
        <f t="shared" si="20"/>
        <v>0.32100000000000001</v>
      </c>
      <c r="T20" s="737">
        <f t="shared" si="21"/>
        <v>0.32100000000000001</v>
      </c>
      <c r="U20" s="738">
        <f t="shared" si="22"/>
        <v>10.457954390000001</v>
      </c>
      <c r="V20" s="730">
        <f t="shared" si="6"/>
        <v>1</v>
      </c>
      <c r="W20" s="715">
        <v>10457954.390000001</v>
      </c>
      <c r="Y20" s="731"/>
      <c r="Z20" s="731"/>
    </row>
    <row r="21" spans="1:26" ht="35.1" customHeight="1">
      <c r="A21" s="732">
        <v>15</v>
      </c>
      <c r="B21" s="378" t="s">
        <v>533</v>
      </c>
      <c r="C21" s="769">
        <v>56.890132940000001</v>
      </c>
      <c r="D21" s="772">
        <v>22.473890109999996</v>
      </c>
      <c r="E21" s="765">
        <v>34.416242830000002</v>
      </c>
      <c r="F21" s="776">
        <v>56.07593</v>
      </c>
      <c r="G21" s="777">
        <v>23.584779999999999</v>
      </c>
      <c r="H21" s="751">
        <f t="shared" si="11"/>
        <v>32.491150000000005</v>
      </c>
      <c r="I21" s="805">
        <v>59.703710000000001</v>
      </c>
      <c r="J21" s="806">
        <v>22.204180770000004</v>
      </c>
      <c r="K21" s="796">
        <f t="shared" si="12"/>
        <v>37.499529229999993</v>
      </c>
      <c r="L21" s="733">
        <f t="shared" si="28"/>
        <v>35.019529229999989</v>
      </c>
      <c r="M21" s="733">
        <f t="shared" si="29"/>
        <v>35.341529229999992</v>
      </c>
      <c r="N21" s="756">
        <f t="shared" si="30"/>
        <v>35.663529229999995</v>
      </c>
      <c r="O21" s="733">
        <f t="shared" si="31"/>
        <v>36.581529229999994</v>
      </c>
      <c r="P21" s="734">
        <f t="shared" si="17"/>
        <v>37.499529229999993</v>
      </c>
      <c r="Q21" s="735">
        <f t="shared" si="18"/>
        <v>0.32200000000000001</v>
      </c>
      <c r="R21" s="736">
        <f t="shared" si="19"/>
        <v>0.32200000000000001</v>
      </c>
      <c r="S21" s="736">
        <f t="shared" si="20"/>
        <v>0.91800000000000004</v>
      </c>
      <c r="T21" s="737">
        <f t="shared" si="21"/>
        <v>0.91800000000000004</v>
      </c>
      <c r="U21" s="738">
        <f t="shared" si="22"/>
        <v>31.360340399999995</v>
      </c>
      <c r="V21" s="730">
        <f t="shared" si="6"/>
        <v>1</v>
      </c>
      <c r="W21" s="715">
        <v>31360340.399999995</v>
      </c>
      <c r="Y21" s="731"/>
      <c r="Z21" s="731"/>
    </row>
    <row r="22" spans="1:26" ht="35.1" customHeight="1">
      <c r="A22" s="732">
        <v>16</v>
      </c>
      <c r="B22" s="378" t="s">
        <v>534</v>
      </c>
      <c r="C22" s="769">
        <v>22.736186709999998</v>
      </c>
      <c r="D22" s="772">
        <v>14.713680229999998</v>
      </c>
      <c r="E22" s="765">
        <v>8.0225064799999988</v>
      </c>
      <c r="F22" s="776">
        <v>23</v>
      </c>
      <c r="G22" s="777">
        <v>20.954000000000001</v>
      </c>
      <c r="H22" s="751">
        <f t="shared" si="11"/>
        <v>2.0459999999999994</v>
      </c>
      <c r="I22" s="805">
        <v>23.990849999999998</v>
      </c>
      <c r="J22" s="806">
        <v>15.356269229999999</v>
      </c>
      <c r="K22" s="796">
        <f t="shared" si="12"/>
        <v>8.6345807699999995</v>
      </c>
      <c r="L22" s="733">
        <f t="shared" si="28"/>
        <v>8.0645807699999992</v>
      </c>
      <c r="M22" s="733">
        <f t="shared" si="29"/>
        <v>8.138580769999999</v>
      </c>
      <c r="N22" s="756">
        <f t="shared" si="30"/>
        <v>8.2125807699999989</v>
      </c>
      <c r="O22" s="733">
        <f t="shared" si="31"/>
        <v>8.4235807699999992</v>
      </c>
      <c r="P22" s="734">
        <f t="shared" si="17"/>
        <v>8.6345807699999995</v>
      </c>
      <c r="Q22" s="735">
        <f t="shared" si="18"/>
        <v>7.3999999999999996E-2</v>
      </c>
      <c r="R22" s="736">
        <f t="shared" si="19"/>
        <v>7.3999999999999996E-2</v>
      </c>
      <c r="S22" s="736">
        <f t="shared" si="20"/>
        <v>0.21099999999999999</v>
      </c>
      <c r="T22" s="737">
        <f t="shared" si="21"/>
        <v>0.21099999999999999</v>
      </c>
      <c r="U22" s="738">
        <f t="shared" si="22"/>
        <v>8.9867175999999986</v>
      </c>
      <c r="V22" s="730">
        <f t="shared" si="6"/>
        <v>5</v>
      </c>
      <c r="W22" s="715">
        <v>8986717.5999999978</v>
      </c>
      <c r="Y22" s="731"/>
      <c r="Z22" s="731"/>
    </row>
    <row r="23" spans="1:26" ht="35.1" customHeight="1">
      <c r="A23" s="732">
        <v>17</v>
      </c>
      <c r="B23" s="378" t="s">
        <v>535</v>
      </c>
      <c r="C23" s="769">
        <v>14.584218139999999</v>
      </c>
      <c r="D23" s="772">
        <v>10.389289590000001</v>
      </c>
      <c r="E23" s="765">
        <v>4.1949285499999993</v>
      </c>
      <c r="F23" s="776">
        <v>14.581</v>
      </c>
      <c r="G23" s="777">
        <v>9.06</v>
      </c>
      <c r="H23" s="751">
        <f t="shared" si="11"/>
        <v>5.520999999999999</v>
      </c>
      <c r="I23" s="805">
        <v>15.318429999999999</v>
      </c>
      <c r="J23" s="806">
        <v>10.70176</v>
      </c>
      <c r="K23" s="796">
        <f t="shared" si="12"/>
        <v>4.6166699999999992</v>
      </c>
      <c r="L23" s="733">
        <f t="shared" si="28"/>
        <v>4.3106699999999982</v>
      </c>
      <c r="M23" s="733">
        <f t="shared" si="29"/>
        <v>4.3506699999999983</v>
      </c>
      <c r="N23" s="756">
        <f t="shared" si="30"/>
        <v>4.3906699999999983</v>
      </c>
      <c r="O23" s="733">
        <f t="shared" si="31"/>
        <v>4.5036699999999987</v>
      </c>
      <c r="P23" s="734">
        <f t="shared" si="17"/>
        <v>4.6166699999999992</v>
      </c>
      <c r="Q23" s="735">
        <f t="shared" si="18"/>
        <v>0.04</v>
      </c>
      <c r="R23" s="736">
        <f t="shared" si="19"/>
        <v>0.04</v>
      </c>
      <c r="S23" s="736">
        <f t="shared" si="20"/>
        <v>0.113</v>
      </c>
      <c r="T23" s="737">
        <f t="shared" si="21"/>
        <v>0.113</v>
      </c>
      <c r="U23" s="738">
        <f t="shared" si="22"/>
        <v>3.830803169999998</v>
      </c>
      <c r="V23" s="730">
        <f t="shared" si="6"/>
        <v>1</v>
      </c>
      <c r="W23" s="715">
        <v>3830803.1699999981</v>
      </c>
      <c r="Y23" s="731"/>
      <c r="Z23" s="731"/>
    </row>
    <row r="24" spans="1:26" ht="35.1" customHeight="1">
      <c r="A24" s="732">
        <v>18</v>
      </c>
      <c r="B24" s="378" t="s">
        <v>536</v>
      </c>
      <c r="C24" s="769">
        <v>77.969013719999992</v>
      </c>
      <c r="D24" s="772">
        <v>32.903774469999995</v>
      </c>
      <c r="E24" s="765">
        <v>45.065239249999998</v>
      </c>
      <c r="F24" s="776">
        <v>77.69</v>
      </c>
      <c r="G24" s="777">
        <v>27.92</v>
      </c>
      <c r="H24" s="751">
        <f t="shared" si="11"/>
        <v>49.769999999999996</v>
      </c>
      <c r="I24" s="805">
        <v>82.559309999999996</v>
      </c>
      <c r="J24" s="806">
        <v>27.678120000000003</v>
      </c>
      <c r="K24" s="796">
        <f t="shared" si="12"/>
        <v>54.881189999999989</v>
      </c>
      <c r="L24" s="733">
        <f t="shared" si="28"/>
        <v>51.251189999999994</v>
      </c>
      <c r="M24" s="733">
        <f t="shared" si="29"/>
        <v>51.722189999999991</v>
      </c>
      <c r="N24" s="756">
        <f t="shared" si="30"/>
        <v>52.193189999999987</v>
      </c>
      <c r="O24" s="733">
        <f t="shared" si="31"/>
        <v>53.537189999999988</v>
      </c>
      <c r="P24" s="734">
        <f t="shared" si="17"/>
        <v>54.881189999999989</v>
      </c>
      <c r="Q24" s="735">
        <f t="shared" si="18"/>
        <v>0.47099999999999997</v>
      </c>
      <c r="R24" s="736">
        <f t="shared" si="19"/>
        <v>0.47099999999999997</v>
      </c>
      <c r="S24" s="736">
        <f t="shared" si="20"/>
        <v>1.3440000000000001</v>
      </c>
      <c r="T24" s="737">
        <f t="shared" si="21"/>
        <v>1.3440000000000001</v>
      </c>
      <c r="U24" s="738">
        <f t="shared" si="22"/>
        <v>46.418844450000002</v>
      </c>
      <c r="V24" s="730">
        <f t="shared" si="6"/>
        <v>1</v>
      </c>
      <c r="W24" s="715">
        <v>46418844.450000003</v>
      </c>
      <c r="Y24" s="731"/>
      <c r="Z24" s="731"/>
    </row>
    <row r="25" spans="1:26" ht="35.1" customHeight="1">
      <c r="A25" s="732">
        <v>19</v>
      </c>
      <c r="B25" s="378" t="s">
        <v>537</v>
      </c>
      <c r="C25" s="769">
        <v>23.297966899999999</v>
      </c>
      <c r="D25" s="772">
        <v>13.668524649999997</v>
      </c>
      <c r="E25" s="765">
        <v>9.6294422500000021</v>
      </c>
      <c r="F25" s="776">
        <v>24</v>
      </c>
      <c r="G25" s="777">
        <v>13.8</v>
      </c>
      <c r="H25" s="751">
        <f t="shared" si="11"/>
        <v>10.199999999999999</v>
      </c>
      <c r="I25" s="805">
        <v>24.702750000000002</v>
      </c>
      <c r="J25" s="806">
        <v>13.820990000000002</v>
      </c>
      <c r="K25" s="796">
        <f t="shared" si="12"/>
        <v>10.88176</v>
      </c>
      <c r="L25" s="733">
        <f t="shared" si="28"/>
        <v>10.161760000000001</v>
      </c>
      <c r="M25" s="733">
        <f t="shared" si="29"/>
        <v>10.254760000000001</v>
      </c>
      <c r="N25" s="756">
        <f t="shared" si="30"/>
        <v>10.347760000000001</v>
      </c>
      <c r="O25" s="733">
        <f t="shared" si="31"/>
        <v>10.61476</v>
      </c>
      <c r="P25" s="734">
        <f t="shared" si="17"/>
        <v>10.88176</v>
      </c>
      <c r="Q25" s="735">
        <f t="shared" si="18"/>
        <v>9.2999999999999999E-2</v>
      </c>
      <c r="R25" s="736">
        <f t="shared" si="19"/>
        <v>9.2999999999999999E-2</v>
      </c>
      <c r="S25" s="736">
        <f t="shared" si="20"/>
        <v>0.26700000000000002</v>
      </c>
      <c r="T25" s="737">
        <f t="shared" si="21"/>
        <v>0.26700000000000002</v>
      </c>
      <c r="U25" s="738">
        <f t="shared" si="22"/>
        <v>9.1451634300000038</v>
      </c>
      <c r="V25" s="730">
        <f t="shared" si="6"/>
        <v>1</v>
      </c>
      <c r="W25" s="715">
        <v>9145163.4300000034</v>
      </c>
      <c r="Y25" s="731"/>
      <c r="Z25" s="731"/>
    </row>
    <row r="26" spans="1:26" ht="35.1" customHeight="1">
      <c r="A26" s="732">
        <v>20</v>
      </c>
      <c r="B26" s="378" t="s">
        <v>538</v>
      </c>
      <c r="C26" s="769">
        <v>113.60376766000002</v>
      </c>
      <c r="D26" s="772">
        <v>41.953720140000009</v>
      </c>
      <c r="E26" s="765">
        <v>71.650047520000015</v>
      </c>
      <c r="F26" s="776">
        <v>118</v>
      </c>
      <c r="G26" s="777">
        <v>45</v>
      </c>
      <c r="H26" s="751">
        <f t="shared" si="11"/>
        <v>73</v>
      </c>
      <c r="I26" s="805">
        <v>119.99733999999999</v>
      </c>
      <c r="J26" s="806">
        <v>40.370429999999992</v>
      </c>
      <c r="K26" s="796">
        <f t="shared" si="12"/>
        <v>79.626910000000009</v>
      </c>
      <c r="L26" s="733">
        <f t="shared" si="28"/>
        <v>74.36090999999999</v>
      </c>
      <c r="M26" s="733">
        <f t="shared" si="29"/>
        <v>75.043909999999997</v>
      </c>
      <c r="N26" s="756">
        <f t="shared" si="30"/>
        <v>75.726910000000004</v>
      </c>
      <c r="O26" s="733">
        <f t="shared" si="31"/>
        <v>77.676910000000007</v>
      </c>
      <c r="P26" s="734">
        <f t="shared" si="17"/>
        <v>79.626910000000009</v>
      </c>
      <c r="Q26" s="735">
        <f t="shared" si="18"/>
        <v>0.68300000000000005</v>
      </c>
      <c r="R26" s="736">
        <f t="shared" si="19"/>
        <v>0.68300000000000005</v>
      </c>
      <c r="S26" s="736">
        <f t="shared" si="20"/>
        <v>1.95</v>
      </c>
      <c r="T26" s="737">
        <f t="shared" si="21"/>
        <v>1.95</v>
      </c>
      <c r="U26" s="738">
        <f t="shared" si="22"/>
        <v>68.835690819999996</v>
      </c>
      <c r="V26" s="730">
        <f t="shared" si="6"/>
        <v>1</v>
      </c>
      <c r="W26" s="715">
        <v>68835690.819999993</v>
      </c>
      <c r="Y26" s="731"/>
      <c r="Z26" s="731"/>
    </row>
    <row r="27" spans="1:26" ht="35.1" customHeight="1">
      <c r="A27" s="732">
        <v>21</v>
      </c>
      <c r="B27" s="378" t="s">
        <v>539</v>
      </c>
      <c r="C27" s="769">
        <v>21.644279759999996</v>
      </c>
      <c r="D27" s="772">
        <v>15.041591410000001</v>
      </c>
      <c r="E27" s="765">
        <v>6.6026883499999975</v>
      </c>
      <c r="F27" s="776">
        <v>21.1</v>
      </c>
      <c r="G27" s="777">
        <v>12.7</v>
      </c>
      <c r="H27" s="751">
        <f t="shared" si="11"/>
        <v>8.4000000000000021</v>
      </c>
      <c r="I27" s="805">
        <v>22.974219999999999</v>
      </c>
      <c r="J27" s="806">
        <v>13.02261</v>
      </c>
      <c r="K27" s="796">
        <f t="shared" si="12"/>
        <v>9.9516099999999987</v>
      </c>
      <c r="L27" s="733">
        <f t="shared" si="28"/>
        <v>9.2936099999999975</v>
      </c>
      <c r="M27" s="733">
        <f t="shared" si="29"/>
        <v>9.3786099999999983</v>
      </c>
      <c r="N27" s="756">
        <f t="shared" si="30"/>
        <v>9.4636099999999992</v>
      </c>
      <c r="O27" s="733">
        <f t="shared" si="31"/>
        <v>9.707609999999999</v>
      </c>
      <c r="P27" s="734">
        <f t="shared" si="17"/>
        <v>9.9516099999999987</v>
      </c>
      <c r="Q27" s="735">
        <f t="shared" si="18"/>
        <v>8.5000000000000006E-2</v>
      </c>
      <c r="R27" s="736">
        <f t="shared" si="19"/>
        <v>8.5000000000000006E-2</v>
      </c>
      <c r="S27" s="736">
        <f t="shared" si="20"/>
        <v>0.24399999999999999</v>
      </c>
      <c r="T27" s="737">
        <f t="shared" si="21"/>
        <v>0.24399999999999999</v>
      </c>
      <c r="U27" s="738">
        <f t="shared" si="22"/>
        <v>6.8349124499999991</v>
      </c>
      <c r="V27" s="730">
        <f t="shared" si="6"/>
        <v>1</v>
      </c>
      <c r="W27" s="715">
        <v>6834912.4499999993</v>
      </c>
      <c r="Y27" s="731"/>
      <c r="Z27" s="731"/>
    </row>
    <row r="28" spans="1:26" ht="35.1" customHeight="1">
      <c r="A28" s="732">
        <v>22</v>
      </c>
      <c r="B28" s="378" t="s">
        <v>540</v>
      </c>
      <c r="C28" s="769">
        <v>185.19113951999998</v>
      </c>
      <c r="D28" s="772">
        <v>56.605418010000001</v>
      </c>
      <c r="E28" s="765">
        <v>128.58572150999998</v>
      </c>
      <c r="F28" s="776">
        <v>164</v>
      </c>
      <c r="G28" s="777">
        <v>45</v>
      </c>
      <c r="H28" s="751">
        <f t="shared" si="11"/>
        <v>119</v>
      </c>
      <c r="I28" s="805">
        <v>196.42642000000001</v>
      </c>
      <c r="J28" s="806">
        <v>47.276339999999998</v>
      </c>
      <c r="K28" s="796">
        <f t="shared" si="12"/>
        <v>149.15008</v>
      </c>
      <c r="L28" s="733">
        <f t="shared" si="28"/>
        <v>139.28608000000003</v>
      </c>
      <c r="M28" s="733">
        <f t="shared" si="29"/>
        <v>140.56508000000002</v>
      </c>
      <c r="N28" s="756">
        <f t="shared" si="30"/>
        <v>141.84408000000002</v>
      </c>
      <c r="O28" s="733">
        <f t="shared" si="31"/>
        <v>145.49708000000001</v>
      </c>
      <c r="P28" s="734">
        <f t="shared" si="17"/>
        <v>149.15008</v>
      </c>
      <c r="Q28" s="735">
        <f t="shared" si="18"/>
        <v>1.2789999999999999</v>
      </c>
      <c r="R28" s="736">
        <f t="shared" si="19"/>
        <v>1.2789999999999999</v>
      </c>
      <c r="S28" s="736">
        <f t="shared" si="20"/>
        <v>3.653</v>
      </c>
      <c r="T28" s="737">
        <f t="shared" si="21"/>
        <v>3.653</v>
      </c>
      <c r="U28" s="738">
        <f t="shared" si="22"/>
        <v>124.55653571999997</v>
      </c>
      <c r="V28" s="730">
        <f t="shared" si="6"/>
        <v>1</v>
      </c>
      <c r="W28" s="715">
        <v>124556535.71999997</v>
      </c>
      <c r="Y28" s="731"/>
      <c r="Z28" s="731"/>
    </row>
    <row r="29" spans="1:26" ht="35.1" customHeight="1">
      <c r="A29" s="732">
        <v>23</v>
      </c>
      <c r="B29" s="378" t="s">
        <v>541</v>
      </c>
      <c r="C29" s="769">
        <v>32.294774959999998</v>
      </c>
      <c r="D29" s="772">
        <v>14.592615929999997</v>
      </c>
      <c r="E29" s="765">
        <v>17.702159030000001</v>
      </c>
      <c r="F29" s="776">
        <v>33.21</v>
      </c>
      <c r="G29" s="777">
        <v>14.25</v>
      </c>
      <c r="H29" s="751">
        <f t="shared" si="11"/>
        <v>18.96</v>
      </c>
      <c r="I29" s="805">
        <v>33.5822</v>
      </c>
      <c r="J29" s="806">
        <v>15.17207</v>
      </c>
      <c r="K29" s="796">
        <f t="shared" si="12"/>
        <v>18.410130000000002</v>
      </c>
      <c r="L29" s="733">
        <f t="shared" si="28"/>
        <v>17.192129999999999</v>
      </c>
      <c r="M29" s="733">
        <f t="shared" si="29"/>
        <v>17.35013</v>
      </c>
      <c r="N29" s="756">
        <f t="shared" si="30"/>
        <v>17.508130000000001</v>
      </c>
      <c r="O29" s="733">
        <f t="shared" si="31"/>
        <v>17.959130000000002</v>
      </c>
      <c r="P29" s="734">
        <f t="shared" si="17"/>
        <v>18.410130000000002</v>
      </c>
      <c r="Q29" s="735">
        <f t="shared" si="18"/>
        <v>0.158</v>
      </c>
      <c r="R29" s="736">
        <f t="shared" si="19"/>
        <v>0.158</v>
      </c>
      <c r="S29" s="736">
        <f t="shared" si="20"/>
        <v>0.45100000000000001</v>
      </c>
      <c r="T29" s="737">
        <f t="shared" si="21"/>
        <v>0.45100000000000001</v>
      </c>
      <c r="U29" s="738">
        <f t="shared" si="22"/>
        <v>16.866225130000004</v>
      </c>
      <c r="V29" s="730">
        <f t="shared" si="6"/>
        <v>1</v>
      </c>
      <c r="W29" s="715">
        <v>16866225.130000003</v>
      </c>
      <c r="Y29" s="731"/>
      <c r="Z29" s="731"/>
    </row>
    <row r="30" spans="1:26" ht="35.1" customHeight="1">
      <c r="A30" s="732">
        <v>24</v>
      </c>
      <c r="B30" s="378" t="s">
        <v>542</v>
      </c>
      <c r="C30" s="769">
        <v>11.525325689999997</v>
      </c>
      <c r="D30" s="772">
        <v>7.6744888800000002</v>
      </c>
      <c r="E30" s="765">
        <v>3.8508368099999979</v>
      </c>
      <c r="F30" s="776">
        <v>11.91</v>
      </c>
      <c r="G30" s="777">
        <v>7.97</v>
      </c>
      <c r="H30" s="751">
        <f t="shared" si="11"/>
        <v>3.9400000000000004</v>
      </c>
      <c r="I30" s="805">
        <v>12.064159999999999</v>
      </c>
      <c r="J30" s="806">
        <v>7.3407099999999987</v>
      </c>
      <c r="K30" s="796">
        <f t="shared" si="12"/>
        <v>4.7234500000000006</v>
      </c>
      <c r="L30" s="733">
        <f t="shared" si="28"/>
        <v>4.4094500000000005</v>
      </c>
      <c r="M30" s="733">
        <f t="shared" si="29"/>
        <v>4.4504500000000009</v>
      </c>
      <c r="N30" s="756">
        <f t="shared" si="30"/>
        <v>4.4914500000000013</v>
      </c>
      <c r="O30" s="733">
        <f t="shared" si="31"/>
        <v>4.6074500000000009</v>
      </c>
      <c r="P30" s="734">
        <f t="shared" si="17"/>
        <v>4.7234500000000006</v>
      </c>
      <c r="Q30" s="735">
        <f t="shared" si="18"/>
        <v>4.1000000000000002E-2</v>
      </c>
      <c r="R30" s="736">
        <f t="shared" si="19"/>
        <v>4.1000000000000002E-2</v>
      </c>
      <c r="S30" s="736">
        <f t="shared" si="20"/>
        <v>0.11600000000000001</v>
      </c>
      <c r="T30" s="737">
        <f t="shared" si="21"/>
        <v>0.11600000000000001</v>
      </c>
      <c r="U30" s="738">
        <f t="shared" si="22"/>
        <v>3.7658139899999985</v>
      </c>
      <c r="V30" s="730">
        <f t="shared" si="6"/>
        <v>1</v>
      </c>
      <c r="W30" s="715">
        <v>3765813.9899999984</v>
      </c>
      <c r="Y30" s="731"/>
      <c r="Z30" s="731"/>
    </row>
    <row r="31" spans="1:26" ht="35.1" customHeight="1">
      <c r="A31" s="732">
        <v>25</v>
      </c>
      <c r="B31" s="378" t="s">
        <v>543</v>
      </c>
      <c r="C31" s="769">
        <v>17.35311055</v>
      </c>
      <c r="D31" s="772">
        <v>10.110634899999999</v>
      </c>
      <c r="E31" s="765">
        <v>7.242475650000002</v>
      </c>
      <c r="F31" s="776">
        <v>18.495000000000001</v>
      </c>
      <c r="G31" s="777">
        <v>11.016999999999999</v>
      </c>
      <c r="H31" s="751">
        <f t="shared" si="11"/>
        <v>7.4780000000000015</v>
      </c>
      <c r="I31" s="805">
        <v>18.484570000000001</v>
      </c>
      <c r="J31" s="806">
        <v>10.40067</v>
      </c>
      <c r="K31" s="796">
        <f t="shared" si="12"/>
        <v>8.0839000000000016</v>
      </c>
      <c r="L31" s="733">
        <f t="shared" si="28"/>
        <v>7.5499000000000009</v>
      </c>
      <c r="M31" s="733">
        <f t="shared" si="29"/>
        <v>7.6189000000000009</v>
      </c>
      <c r="N31" s="756">
        <f t="shared" si="30"/>
        <v>7.6879000000000008</v>
      </c>
      <c r="O31" s="733">
        <f t="shared" si="31"/>
        <v>7.8859000000000012</v>
      </c>
      <c r="P31" s="734">
        <f t="shared" si="17"/>
        <v>8.0839000000000016</v>
      </c>
      <c r="Q31" s="735">
        <f t="shared" si="18"/>
        <v>6.9000000000000006E-2</v>
      </c>
      <c r="R31" s="736">
        <f t="shared" si="19"/>
        <v>6.9000000000000006E-2</v>
      </c>
      <c r="S31" s="736">
        <f t="shared" si="20"/>
        <v>0.19800000000000001</v>
      </c>
      <c r="T31" s="737">
        <f t="shared" si="21"/>
        <v>0.19800000000000001</v>
      </c>
      <c r="U31" s="738">
        <f t="shared" si="22"/>
        <v>6.7785793800000027</v>
      </c>
      <c r="V31" s="730">
        <f t="shared" si="6"/>
        <v>1</v>
      </c>
      <c r="W31" s="715">
        <v>6778579.3800000027</v>
      </c>
      <c r="Y31" s="731"/>
      <c r="Z31" s="731"/>
    </row>
    <row r="32" spans="1:26" ht="35.1" customHeight="1">
      <c r="A32" s="732">
        <v>26</v>
      </c>
      <c r="B32" s="378" t="s">
        <v>544</v>
      </c>
      <c r="C32" s="769">
        <v>89.74640589000002</v>
      </c>
      <c r="D32" s="772">
        <v>32.932256770000002</v>
      </c>
      <c r="E32" s="765">
        <v>56.81414912000001</v>
      </c>
      <c r="F32" s="776">
        <v>86</v>
      </c>
      <c r="G32" s="777">
        <v>29.5</v>
      </c>
      <c r="H32" s="751">
        <f t="shared" si="11"/>
        <v>56.5</v>
      </c>
      <c r="I32" s="805">
        <v>93.02901</v>
      </c>
      <c r="J32" s="806">
        <v>29.926300000000005</v>
      </c>
      <c r="K32" s="796">
        <f t="shared" si="12"/>
        <v>63.102709999999995</v>
      </c>
      <c r="L32" s="733">
        <f t="shared" si="28"/>
        <v>58.928710000000002</v>
      </c>
      <c r="M32" s="733">
        <f t="shared" si="29"/>
        <v>59.469709999999999</v>
      </c>
      <c r="N32" s="756">
        <f t="shared" si="30"/>
        <v>60.010709999999996</v>
      </c>
      <c r="O32" s="733">
        <f t="shared" si="31"/>
        <v>61.556709999999995</v>
      </c>
      <c r="P32" s="734">
        <f t="shared" si="17"/>
        <v>63.102709999999995</v>
      </c>
      <c r="Q32" s="735">
        <f t="shared" si="18"/>
        <v>0.54100000000000004</v>
      </c>
      <c r="R32" s="736">
        <f t="shared" si="19"/>
        <v>0.54100000000000004</v>
      </c>
      <c r="S32" s="736">
        <f t="shared" si="20"/>
        <v>1.546</v>
      </c>
      <c r="T32" s="737">
        <f t="shared" si="21"/>
        <v>1.546</v>
      </c>
      <c r="U32" s="738">
        <f t="shared" si="22"/>
        <v>56.039310940000021</v>
      </c>
      <c r="V32" s="730">
        <f t="shared" si="6"/>
        <v>1</v>
      </c>
      <c r="W32" s="715">
        <v>56039310.94000002</v>
      </c>
      <c r="Y32" s="731"/>
      <c r="Z32" s="731"/>
    </row>
    <row r="33" spans="1:26" ht="35.1" customHeight="1">
      <c r="A33" s="732">
        <v>27</v>
      </c>
      <c r="B33" s="378" t="s">
        <v>545</v>
      </c>
      <c r="C33" s="769">
        <v>14.676180280000001</v>
      </c>
      <c r="D33" s="772">
        <v>8.9946972100000036</v>
      </c>
      <c r="E33" s="765">
        <v>5.6814830699999987</v>
      </c>
      <c r="F33" s="776">
        <v>13.5</v>
      </c>
      <c r="G33" s="777">
        <v>9.2959999999999994</v>
      </c>
      <c r="H33" s="751">
        <f t="shared" si="11"/>
        <v>4.2040000000000006</v>
      </c>
      <c r="I33" s="805">
        <v>15.504490000000001</v>
      </c>
      <c r="J33" s="806">
        <v>9.2081100000000013</v>
      </c>
      <c r="K33" s="796">
        <f t="shared" si="12"/>
        <v>6.2963799999999992</v>
      </c>
      <c r="L33" s="733">
        <f t="shared" si="28"/>
        <v>5.8803799999999988</v>
      </c>
      <c r="M33" s="733">
        <f t="shared" si="29"/>
        <v>5.9343799999999991</v>
      </c>
      <c r="N33" s="756">
        <f t="shared" si="30"/>
        <v>5.9883799999999994</v>
      </c>
      <c r="O33" s="733">
        <f t="shared" si="31"/>
        <v>6.1423799999999993</v>
      </c>
      <c r="P33" s="734">
        <f t="shared" si="17"/>
        <v>6.2963799999999992</v>
      </c>
      <c r="Q33" s="735">
        <f t="shared" si="18"/>
        <v>5.3999999999999999E-2</v>
      </c>
      <c r="R33" s="736">
        <f t="shared" si="19"/>
        <v>5.3999999999999999E-2</v>
      </c>
      <c r="S33" s="736">
        <f t="shared" si="20"/>
        <v>0.154</v>
      </c>
      <c r="T33" s="737">
        <f t="shared" si="21"/>
        <v>0.154</v>
      </c>
      <c r="U33" s="738">
        <f t="shared" si="22"/>
        <v>5.3290343799999986</v>
      </c>
      <c r="V33" s="730">
        <f t="shared" si="6"/>
        <v>1</v>
      </c>
      <c r="W33" s="715">
        <v>5329034.379999999</v>
      </c>
      <c r="Y33" s="731"/>
      <c r="Z33" s="731"/>
    </row>
    <row r="34" spans="1:26" ht="35.1" customHeight="1">
      <c r="A34" s="739">
        <v>28</v>
      </c>
      <c r="B34" s="402" t="s">
        <v>546</v>
      </c>
      <c r="C34" s="770">
        <v>19.57038682</v>
      </c>
      <c r="D34" s="773">
        <v>13.11438173</v>
      </c>
      <c r="E34" s="766">
        <v>6.4560050899999997</v>
      </c>
      <c r="F34" s="778">
        <v>19</v>
      </c>
      <c r="G34" s="779">
        <v>11.5</v>
      </c>
      <c r="H34" s="752">
        <f t="shared" si="11"/>
        <v>7.5</v>
      </c>
      <c r="I34" s="807">
        <v>21.003489999999999</v>
      </c>
      <c r="J34" s="808">
        <v>12.351309000000002</v>
      </c>
      <c r="K34" s="797">
        <f t="shared" si="12"/>
        <v>8.652180999999997</v>
      </c>
      <c r="L34" s="740">
        <f t="shared" si="28"/>
        <v>8.0801809999999978</v>
      </c>
      <c r="M34" s="740">
        <f t="shared" si="29"/>
        <v>8.1541809999999977</v>
      </c>
      <c r="N34" s="757">
        <f t="shared" si="30"/>
        <v>8.2281809999999975</v>
      </c>
      <c r="O34" s="740">
        <f t="shared" si="31"/>
        <v>8.4401809999999973</v>
      </c>
      <c r="P34" s="741">
        <f t="shared" si="17"/>
        <v>8.652180999999997</v>
      </c>
      <c r="Q34" s="742">
        <f t="shared" si="18"/>
        <v>7.3999999999999996E-2</v>
      </c>
      <c r="R34" s="743">
        <f t="shared" si="19"/>
        <v>7.3999999999999996E-2</v>
      </c>
      <c r="S34" s="743">
        <f t="shared" si="20"/>
        <v>0.21199999999999999</v>
      </c>
      <c r="T34" s="744">
        <f t="shared" si="21"/>
        <v>0.21199999999999999</v>
      </c>
      <c r="U34" s="745">
        <f t="shared" si="22"/>
        <v>5.8843340999999993</v>
      </c>
      <c r="V34" s="746">
        <f t="shared" si="6"/>
        <v>1</v>
      </c>
      <c r="W34" s="715">
        <v>5884334.0999999996</v>
      </c>
      <c r="Y34" s="731"/>
      <c r="Z34" s="731"/>
    </row>
    <row r="35" spans="1:26" ht="35.1" customHeight="1">
      <c r="K35" s="747"/>
    </row>
    <row r="36" spans="1:26" ht="35.1" customHeight="1">
      <c r="B36" s="437" t="s">
        <v>493</v>
      </c>
      <c r="C36" s="437"/>
      <c r="D36" s="437"/>
      <c r="E36" s="432"/>
      <c r="F36" s="435"/>
      <c r="G36" s="435"/>
      <c r="H36" s="435"/>
      <c r="I36" s="435"/>
      <c r="J36" s="435"/>
    </row>
    <row r="37" spans="1:26" ht="35.1" customHeight="1">
      <c r="B37" s="809" t="s">
        <v>611</v>
      </c>
      <c r="C37" s="432"/>
      <c r="D37" s="432"/>
      <c r="E37" s="432"/>
      <c r="F37" s="435"/>
      <c r="G37" s="435"/>
      <c r="H37" s="435"/>
      <c r="I37" s="435"/>
      <c r="J37" s="435"/>
    </row>
    <row r="38" spans="1:26" ht="35.1" customHeight="1">
      <c r="B38" s="437"/>
      <c r="C38" s="437"/>
      <c r="D38" s="437"/>
      <c r="E38" s="432"/>
      <c r="F38" s="435"/>
      <c r="G38" s="435"/>
      <c r="H38" s="435"/>
      <c r="I38" s="435"/>
      <c r="J38" s="435"/>
    </row>
    <row r="39" spans="1:26" ht="35.1" customHeight="1">
      <c r="B39" s="432"/>
      <c r="C39" s="432"/>
      <c r="D39" s="432"/>
      <c r="E39" s="432"/>
      <c r="F39" s="435"/>
      <c r="G39" s="435"/>
      <c r="H39" s="435"/>
      <c r="I39" s="435"/>
      <c r="J39" s="435"/>
    </row>
    <row r="40" spans="1:26" ht="35.1" customHeight="1">
      <c r="B40" s="432"/>
      <c r="C40" s="432"/>
      <c r="D40" s="432"/>
      <c r="E40" s="305"/>
      <c r="F40" s="449"/>
      <c r="G40" s="449"/>
      <c r="H40" s="449"/>
      <c r="I40" s="449"/>
      <c r="J40" s="449"/>
    </row>
  </sheetData>
  <mergeCells count="10">
    <mergeCell ref="A1:V1"/>
    <mergeCell ref="A2:V2"/>
    <mergeCell ref="L3:P3"/>
    <mergeCell ref="U3:U4"/>
    <mergeCell ref="V3:V4"/>
    <mergeCell ref="A3:A4"/>
    <mergeCell ref="B3:B4"/>
    <mergeCell ref="F3:H3"/>
    <mergeCell ref="C3:E3"/>
    <mergeCell ref="I3:K3"/>
  </mergeCells>
  <conditionalFormatting sqref="V5:V34">
    <cfRule type="cellIs" dxfId="0" priority="1" operator="equal">
      <formula>5</formula>
    </cfRule>
  </conditionalFormatting>
  <pageMargins left="0.19685039370078741" right="0.23622047244094491" top="0.51181102362204722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D0C4-8E8D-473A-B0CE-D5EEB908DADB}">
  <sheetPr>
    <tabColor theme="4"/>
    <pageSetUpPr fitToPage="1"/>
  </sheetPr>
  <dimension ref="A1:J36"/>
  <sheetViews>
    <sheetView zoomScale="80" zoomScaleNormal="80" workbookViewId="0">
      <selection activeCell="D38" sqref="D38"/>
    </sheetView>
  </sheetViews>
  <sheetFormatPr defaultColWidth="9.140625" defaultRowHeight="21"/>
  <cols>
    <col min="1" max="1" width="21.42578125" style="173" customWidth="1"/>
    <col min="2" max="2" width="16.7109375" style="148" customWidth="1"/>
    <col min="3" max="3" width="22" style="148" customWidth="1"/>
    <col min="4" max="4" width="22.140625" style="148" customWidth="1"/>
    <col min="5" max="5" width="18" style="148" customWidth="1"/>
    <col min="6" max="6" width="24.5703125" style="148" customWidth="1"/>
    <col min="7" max="7" width="28.140625" style="148" bestFit="1" customWidth="1"/>
    <col min="8" max="8" width="28.85546875" style="148" bestFit="1" customWidth="1"/>
    <col min="9" max="9" width="10.140625" style="148" bestFit="1" customWidth="1"/>
    <col min="10" max="16384" width="9.140625" style="148"/>
  </cols>
  <sheetData>
    <row r="1" spans="1:10" ht="23.25">
      <c r="A1" s="911" t="s">
        <v>627</v>
      </c>
      <c r="B1" s="911"/>
      <c r="C1" s="911"/>
      <c r="D1" s="911"/>
      <c r="E1" s="911"/>
      <c r="F1" s="911"/>
      <c r="G1" s="911"/>
      <c r="H1" s="911"/>
    </row>
    <row r="2" spans="1:10" ht="9" customHeight="1" thickBot="1">
      <c r="A2" s="149"/>
    </row>
    <row r="3" spans="1:10" ht="21" customHeight="1">
      <c r="A3" s="912" t="s">
        <v>458</v>
      </c>
      <c r="B3" s="914" t="s">
        <v>459</v>
      </c>
      <c r="C3" s="914" t="s">
        <v>460</v>
      </c>
      <c r="D3" s="914" t="s">
        <v>550</v>
      </c>
      <c r="E3" s="914" t="s">
        <v>461</v>
      </c>
      <c r="F3" s="916" t="s">
        <v>617</v>
      </c>
      <c r="G3" s="917"/>
      <c r="H3" s="918"/>
    </row>
    <row r="4" spans="1:10" ht="39.75" customHeight="1" thickBot="1">
      <c r="A4" s="913"/>
      <c r="B4" s="915"/>
      <c r="C4" s="915"/>
      <c r="D4" s="915"/>
      <c r="E4" s="915"/>
      <c r="F4" s="812" t="s">
        <v>463</v>
      </c>
      <c r="G4" s="810" t="s">
        <v>615</v>
      </c>
      <c r="H4" s="811" t="s">
        <v>616</v>
      </c>
    </row>
    <row r="5" spans="1:10" ht="21.75" customHeight="1">
      <c r="A5" s="150" t="s">
        <v>465</v>
      </c>
      <c r="B5" s="151"/>
      <c r="C5" s="152"/>
      <c r="D5" s="152"/>
      <c r="E5" s="152"/>
      <c r="F5" s="153">
        <v>1148402</v>
      </c>
      <c r="G5" s="154">
        <v>147626461</v>
      </c>
      <c r="H5" s="155">
        <f>+F5-G5</f>
        <v>-146478059</v>
      </c>
      <c r="J5" s="184"/>
    </row>
    <row r="6" spans="1:10" ht="23.25">
      <c r="A6" s="156" t="s">
        <v>466</v>
      </c>
      <c r="B6" s="153">
        <v>5440</v>
      </c>
      <c r="C6" s="157">
        <v>33718599</v>
      </c>
      <c r="D6" s="157">
        <v>12413710</v>
      </c>
      <c r="E6" s="158">
        <v>26.908928404168975</v>
      </c>
      <c r="F6" s="153">
        <v>726066785</v>
      </c>
      <c r="G6" s="154">
        <v>185295783</v>
      </c>
      <c r="H6" s="159">
        <f t="shared" ref="H6:H32" si="0">+F6-G6</f>
        <v>540771002</v>
      </c>
      <c r="J6" s="184"/>
    </row>
    <row r="7" spans="1:10" ht="23.25">
      <c r="A7" s="156" t="s">
        <v>467</v>
      </c>
      <c r="B7" s="153">
        <v>120</v>
      </c>
      <c r="C7" s="157">
        <v>686770</v>
      </c>
      <c r="D7" s="157">
        <v>130810</v>
      </c>
      <c r="E7" s="158">
        <v>15.999657525869029</v>
      </c>
      <c r="F7" s="153">
        <v>12965650</v>
      </c>
      <c r="G7" s="154">
        <v>11210180</v>
      </c>
      <c r="H7" s="159">
        <f t="shared" si="0"/>
        <v>1755470</v>
      </c>
      <c r="J7" s="184"/>
    </row>
    <row r="8" spans="1:10" ht="23.25">
      <c r="A8" s="156" t="s">
        <v>468</v>
      </c>
      <c r="B8" s="153">
        <v>1400</v>
      </c>
      <c r="C8" s="157">
        <v>3736590</v>
      </c>
      <c r="D8" s="157">
        <v>1116350</v>
      </c>
      <c r="E8" s="158">
        <v>23.003581334201538</v>
      </c>
      <c r="F8" s="153">
        <v>79739280</v>
      </c>
      <c r="G8" s="154">
        <v>39734380</v>
      </c>
      <c r="H8" s="159">
        <f t="shared" si="0"/>
        <v>40004900</v>
      </c>
      <c r="J8" s="184"/>
    </row>
    <row r="9" spans="1:10" ht="23.25">
      <c r="A9" s="156" t="s">
        <v>469</v>
      </c>
      <c r="B9" s="153">
        <v>1020</v>
      </c>
      <c r="C9" s="157">
        <v>5809420</v>
      </c>
      <c r="D9" s="157">
        <v>1452690</v>
      </c>
      <c r="E9" s="158">
        <v>20.003690387504459</v>
      </c>
      <c r="F9" s="153">
        <v>127352280</v>
      </c>
      <c r="G9" s="154">
        <v>36023050</v>
      </c>
      <c r="H9" s="159">
        <f t="shared" si="0"/>
        <v>91329230</v>
      </c>
      <c r="J9" s="184"/>
    </row>
    <row r="10" spans="1:10" ht="23.25">
      <c r="A10" s="156" t="s">
        <v>470</v>
      </c>
      <c r="B10" s="153">
        <v>240</v>
      </c>
      <c r="C10" s="157">
        <v>1601030</v>
      </c>
      <c r="D10" s="157">
        <v>351420</v>
      </c>
      <c r="E10" s="158">
        <v>17.998924428282415</v>
      </c>
      <c r="F10" s="153">
        <v>33412190</v>
      </c>
      <c r="G10" s="154">
        <v>18055530</v>
      </c>
      <c r="H10" s="159">
        <f t="shared" si="0"/>
        <v>15356660</v>
      </c>
      <c r="J10" s="184"/>
    </row>
    <row r="11" spans="1:10" ht="23.25">
      <c r="A11" s="156" t="s">
        <v>471</v>
      </c>
      <c r="B11" s="153">
        <v>230</v>
      </c>
      <c r="C11" s="157">
        <v>1366840</v>
      </c>
      <c r="D11" s="157">
        <v>480330</v>
      </c>
      <c r="E11" s="158">
        <v>26.003562205969132</v>
      </c>
      <c r="F11" s="153">
        <v>28845240</v>
      </c>
      <c r="G11" s="154">
        <v>14412690</v>
      </c>
      <c r="H11" s="159">
        <f t="shared" si="0"/>
        <v>14432550</v>
      </c>
      <c r="J11" s="184"/>
    </row>
    <row r="12" spans="1:10" ht="23.25">
      <c r="A12" s="156" t="s">
        <v>472</v>
      </c>
      <c r="B12" s="153">
        <v>300</v>
      </c>
      <c r="C12" s="157">
        <v>1921960</v>
      </c>
      <c r="D12" s="157">
        <v>607050</v>
      </c>
      <c r="E12" s="158">
        <v>24.003463805995231</v>
      </c>
      <c r="F12" s="153">
        <v>38613870</v>
      </c>
      <c r="G12" s="154">
        <v>13718060</v>
      </c>
      <c r="H12" s="159">
        <f t="shared" si="0"/>
        <v>24895810</v>
      </c>
      <c r="J12" s="184"/>
    </row>
    <row r="13" spans="1:10" ht="23.25">
      <c r="A13" s="156" t="s">
        <v>473</v>
      </c>
      <c r="B13" s="153">
        <v>260</v>
      </c>
      <c r="C13" s="157">
        <v>1333130</v>
      </c>
      <c r="D13" s="157">
        <v>235260</v>
      </c>
      <c r="E13" s="158">
        <v>15.000095639477426</v>
      </c>
      <c r="F13" s="153">
        <v>25527290</v>
      </c>
      <c r="G13" s="154">
        <v>13826420</v>
      </c>
      <c r="H13" s="159">
        <f t="shared" si="0"/>
        <v>11700870</v>
      </c>
      <c r="J13" s="184"/>
    </row>
    <row r="14" spans="1:10" ht="23.25">
      <c r="A14" s="156" t="s">
        <v>474</v>
      </c>
      <c r="B14" s="153">
        <v>630</v>
      </c>
      <c r="C14" s="157">
        <v>3971760</v>
      </c>
      <c r="D14" s="157">
        <v>1324160</v>
      </c>
      <c r="E14" s="158">
        <v>25.003398842882824</v>
      </c>
      <c r="F14" s="153">
        <v>81197230</v>
      </c>
      <c r="G14" s="154">
        <v>31234320</v>
      </c>
      <c r="H14" s="159">
        <f t="shared" si="0"/>
        <v>49962910</v>
      </c>
      <c r="J14" s="184"/>
    </row>
    <row r="15" spans="1:10" ht="23.25">
      <c r="A15" s="156" t="s">
        <v>475</v>
      </c>
      <c r="B15" s="153">
        <v>124</v>
      </c>
      <c r="C15" s="157">
        <v>246190</v>
      </c>
      <c r="D15" s="157">
        <v>69430</v>
      </c>
      <c r="E15" s="158">
        <v>21.997972245104876</v>
      </c>
      <c r="F15" s="153">
        <v>5059510</v>
      </c>
      <c r="G15" s="154">
        <v>5907230</v>
      </c>
      <c r="H15" s="159">
        <f t="shared" si="0"/>
        <v>-847720</v>
      </c>
      <c r="J15" s="184"/>
    </row>
    <row r="16" spans="1:10" ht="23.25">
      <c r="A16" s="156" t="s">
        <v>476</v>
      </c>
      <c r="B16" s="153">
        <v>1440</v>
      </c>
      <c r="C16" s="157">
        <v>10058770</v>
      </c>
      <c r="D16" s="157">
        <v>2920880</v>
      </c>
      <c r="E16" s="158">
        <v>22.50353437881607</v>
      </c>
      <c r="F16" s="153">
        <v>201829850</v>
      </c>
      <c r="G16" s="154">
        <v>93173427</v>
      </c>
      <c r="H16" s="159">
        <f t="shared" si="0"/>
        <v>108656423</v>
      </c>
      <c r="J16" s="184"/>
    </row>
    <row r="17" spans="1:10" ht="23.25">
      <c r="A17" s="156" t="s">
        <v>477</v>
      </c>
      <c r="B17" s="153">
        <v>210</v>
      </c>
      <c r="C17" s="157">
        <v>1222430</v>
      </c>
      <c r="D17" s="157">
        <v>250400</v>
      </c>
      <c r="E17" s="158">
        <v>17.001283243823114</v>
      </c>
      <c r="F17" s="153">
        <v>22685430</v>
      </c>
      <c r="G17" s="154">
        <v>11799440</v>
      </c>
      <c r="H17" s="159">
        <f t="shared" si="0"/>
        <v>10885990</v>
      </c>
      <c r="J17" s="184"/>
    </row>
    <row r="18" spans="1:10" ht="23.25">
      <c r="A18" s="156" t="s">
        <v>478</v>
      </c>
      <c r="B18" s="153">
        <v>380</v>
      </c>
      <c r="C18" s="157">
        <v>1544280</v>
      </c>
      <c r="D18" s="157">
        <v>600650</v>
      </c>
      <c r="E18" s="158">
        <v>28.003244861137659</v>
      </c>
      <c r="F18" s="153">
        <v>29090360</v>
      </c>
      <c r="G18" s="154">
        <v>17627940</v>
      </c>
      <c r="H18" s="159">
        <f t="shared" si="0"/>
        <v>11462420</v>
      </c>
      <c r="J18" s="184"/>
    </row>
    <row r="19" spans="1:10" ht="23.25">
      <c r="A19" s="156" t="s">
        <v>479</v>
      </c>
      <c r="B19" s="153">
        <v>430</v>
      </c>
      <c r="C19" s="157">
        <v>2797660</v>
      </c>
      <c r="D19" s="157">
        <v>1199180</v>
      </c>
      <c r="E19" s="158">
        <v>30.003202529998703</v>
      </c>
      <c r="F19" s="153">
        <v>57287120</v>
      </c>
      <c r="G19" s="154">
        <v>22783380</v>
      </c>
      <c r="H19" s="159">
        <f t="shared" si="0"/>
        <v>34503740</v>
      </c>
      <c r="J19" s="184"/>
    </row>
    <row r="20" spans="1:10" ht="23.25">
      <c r="A20" s="156" t="s">
        <v>480</v>
      </c>
      <c r="B20" s="153">
        <v>130</v>
      </c>
      <c r="C20" s="157">
        <v>1187190</v>
      </c>
      <c r="D20" s="157">
        <v>417190</v>
      </c>
      <c r="E20" s="158">
        <v>26.003191263915031</v>
      </c>
      <c r="F20" s="153">
        <v>22719740</v>
      </c>
      <c r="G20" s="154">
        <v>15840140</v>
      </c>
      <c r="H20" s="159">
        <f t="shared" si="0"/>
        <v>6879600</v>
      </c>
      <c r="J20" s="184"/>
    </row>
    <row r="21" spans="1:10" ht="23.25">
      <c r="A21" s="156" t="s">
        <v>481</v>
      </c>
      <c r="B21" s="153">
        <v>110</v>
      </c>
      <c r="C21" s="157">
        <v>712540</v>
      </c>
      <c r="D21" s="157">
        <v>189450</v>
      </c>
      <c r="E21" s="158">
        <v>21.003558797769376</v>
      </c>
      <c r="F21" s="153">
        <v>13794090</v>
      </c>
      <c r="G21" s="154">
        <v>11694120</v>
      </c>
      <c r="H21" s="159">
        <f t="shared" si="0"/>
        <v>2099970</v>
      </c>
      <c r="J21" s="184"/>
    </row>
    <row r="22" spans="1:10" ht="23.25">
      <c r="A22" s="156" t="s">
        <v>482</v>
      </c>
      <c r="B22" s="153">
        <v>600</v>
      </c>
      <c r="C22" s="157">
        <v>3907490</v>
      </c>
      <c r="D22" s="157">
        <v>1519830</v>
      </c>
      <c r="E22" s="158">
        <v>28.003323924146724</v>
      </c>
      <c r="F22" s="153">
        <v>88718850</v>
      </c>
      <c r="G22" s="154">
        <v>30353950</v>
      </c>
      <c r="H22" s="159">
        <f t="shared" si="0"/>
        <v>58364900</v>
      </c>
      <c r="J22" s="184"/>
    </row>
    <row r="23" spans="1:10" ht="23.25">
      <c r="A23" s="156" t="s">
        <v>483</v>
      </c>
      <c r="B23" s="153">
        <v>240</v>
      </c>
      <c r="C23" s="157">
        <v>1119830</v>
      </c>
      <c r="D23" s="157">
        <v>435560</v>
      </c>
      <c r="E23" s="158">
        <v>28.003266061888016</v>
      </c>
      <c r="F23" s="153">
        <v>23398880</v>
      </c>
      <c r="G23" s="154">
        <v>14243620</v>
      </c>
      <c r="H23" s="159">
        <f t="shared" si="0"/>
        <v>9155260</v>
      </c>
      <c r="J23" s="184"/>
    </row>
    <row r="24" spans="1:10" ht="23.25">
      <c r="A24" s="156" t="s">
        <v>484</v>
      </c>
      <c r="B24" s="153">
        <v>1220</v>
      </c>
      <c r="C24" s="157">
        <v>5694680</v>
      </c>
      <c r="D24" s="157">
        <v>1606560</v>
      </c>
      <c r="E24" s="158">
        <v>22.00393357840586</v>
      </c>
      <c r="F24" s="153">
        <v>117222760</v>
      </c>
      <c r="G24" s="154">
        <v>43163580</v>
      </c>
      <c r="H24" s="159">
        <f t="shared" si="0"/>
        <v>74059180</v>
      </c>
      <c r="J24" s="184"/>
    </row>
    <row r="25" spans="1:10" ht="23.25">
      <c r="A25" s="156" t="s">
        <v>485</v>
      </c>
      <c r="B25" s="153">
        <v>270</v>
      </c>
      <c r="C25" s="157">
        <v>1166260</v>
      </c>
      <c r="D25" s="157">
        <v>348430</v>
      </c>
      <c r="E25" s="158">
        <v>23.003386831628912</v>
      </c>
      <c r="F25" s="153">
        <v>22573610</v>
      </c>
      <c r="G25" s="154">
        <v>14246910</v>
      </c>
      <c r="H25" s="159">
        <f t="shared" si="0"/>
        <v>8326700</v>
      </c>
      <c r="J25" s="184"/>
    </row>
    <row r="26" spans="1:10" ht="23.25">
      <c r="A26" s="156" t="s">
        <v>486</v>
      </c>
      <c r="B26" s="153">
        <v>2110</v>
      </c>
      <c r="C26" s="157">
        <v>8770090</v>
      </c>
      <c r="D26" s="157">
        <v>3081930</v>
      </c>
      <c r="E26" s="158">
        <v>26.003415451543283</v>
      </c>
      <c r="F26" s="153">
        <v>188096440</v>
      </c>
      <c r="G26" s="154">
        <v>48476420</v>
      </c>
      <c r="H26" s="159">
        <f t="shared" si="0"/>
        <v>139620020</v>
      </c>
      <c r="J26" s="184"/>
    </row>
    <row r="27" spans="1:10" ht="23.25">
      <c r="A27" s="156" t="s">
        <v>487</v>
      </c>
      <c r="B27" s="153">
        <v>700</v>
      </c>
      <c r="C27" s="157">
        <v>1824170</v>
      </c>
      <c r="D27" s="157">
        <v>456010</v>
      </c>
      <c r="E27" s="158">
        <v>19.998859739143402</v>
      </c>
      <c r="F27" s="153">
        <v>34222540</v>
      </c>
      <c r="G27" s="154">
        <v>16882480</v>
      </c>
      <c r="H27" s="159">
        <f t="shared" si="0"/>
        <v>17340060</v>
      </c>
      <c r="J27" s="184"/>
    </row>
    <row r="28" spans="1:10" ht="23.25">
      <c r="A28" s="156" t="s">
        <v>488</v>
      </c>
      <c r="B28" s="153">
        <v>110</v>
      </c>
      <c r="C28" s="157">
        <v>577830</v>
      </c>
      <c r="D28" s="157">
        <v>144490</v>
      </c>
      <c r="E28" s="158">
        <v>20.003599512681362</v>
      </c>
      <c r="F28" s="153">
        <v>11541410</v>
      </c>
      <c r="G28" s="154">
        <v>7470660</v>
      </c>
      <c r="H28" s="159">
        <f t="shared" si="0"/>
        <v>4070750</v>
      </c>
      <c r="J28" s="184"/>
    </row>
    <row r="29" spans="1:10" ht="23.25">
      <c r="A29" s="156" t="s">
        <v>489</v>
      </c>
      <c r="B29" s="153">
        <v>200</v>
      </c>
      <c r="C29" s="157">
        <v>877490</v>
      </c>
      <c r="D29" s="157">
        <v>247490</v>
      </c>
      <c r="E29" s="158">
        <v>21.999502213372683</v>
      </c>
      <c r="F29" s="153">
        <v>17049080</v>
      </c>
      <c r="G29" s="154">
        <v>11423250</v>
      </c>
      <c r="H29" s="159">
        <f t="shared" si="0"/>
        <v>5625830</v>
      </c>
      <c r="J29" s="184"/>
    </row>
    <row r="30" spans="1:10" ht="23.25">
      <c r="A30" s="156" t="s">
        <v>490</v>
      </c>
      <c r="B30" s="153">
        <v>700</v>
      </c>
      <c r="C30" s="157">
        <v>4342990</v>
      </c>
      <c r="D30" s="157">
        <v>1225200</v>
      </c>
      <c r="E30" s="158">
        <v>22.003559504973786</v>
      </c>
      <c r="F30" s="153">
        <v>90845060</v>
      </c>
      <c r="G30" s="154">
        <v>31703420</v>
      </c>
      <c r="H30" s="159">
        <f t="shared" si="0"/>
        <v>59141640</v>
      </c>
      <c r="J30" s="184"/>
    </row>
    <row r="31" spans="1:10" ht="23.25">
      <c r="A31" s="156" t="s">
        <v>491</v>
      </c>
      <c r="B31" s="153">
        <v>160</v>
      </c>
      <c r="C31" s="157">
        <v>700670</v>
      </c>
      <c r="D31" s="157">
        <v>175170</v>
      </c>
      <c r="E31" s="158">
        <v>20.000228352210449</v>
      </c>
      <c r="F31" s="153">
        <v>13907260</v>
      </c>
      <c r="G31" s="154">
        <v>10096300</v>
      </c>
      <c r="H31" s="159">
        <f t="shared" si="0"/>
        <v>3810960</v>
      </c>
      <c r="J31" s="184"/>
    </row>
    <row r="32" spans="1:10" ht="23.25">
      <c r="A32" s="160" t="s">
        <v>492</v>
      </c>
      <c r="B32" s="161">
        <v>170</v>
      </c>
      <c r="C32" s="163">
        <v>984120</v>
      </c>
      <c r="D32" s="163">
        <v>246090</v>
      </c>
      <c r="E32" s="164">
        <v>20.003901772868048</v>
      </c>
      <c r="F32" s="161">
        <v>18991710</v>
      </c>
      <c r="G32" s="162">
        <v>12365440</v>
      </c>
      <c r="H32" s="165">
        <f t="shared" si="0"/>
        <v>6626270</v>
      </c>
      <c r="J32" s="184"/>
    </row>
    <row r="33" spans="1:8" ht="24" thickBot="1">
      <c r="A33" s="166" t="s">
        <v>2</v>
      </c>
      <c r="B33" s="167">
        <f>SUM(B6:B32)</f>
        <v>18944</v>
      </c>
      <c r="C33" s="169">
        <f>SUM(C6:C32)</f>
        <v>101880779</v>
      </c>
      <c r="D33" s="169">
        <f>SUM(D6:D32)</f>
        <v>33245720</v>
      </c>
      <c r="E33" s="170">
        <v>24.603405139653624</v>
      </c>
      <c r="F33" s="171">
        <f>SUM(F5:F32)</f>
        <v>2133901917</v>
      </c>
      <c r="G33" s="168">
        <f>SUM(G5:G32)</f>
        <v>930388581</v>
      </c>
      <c r="H33" s="172">
        <f>SUM(H5:H32)</f>
        <v>1203513336</v>
      </c>
    </row>
    <row r="34" spans="1:8" ht="6.75" customHeight="1"/>
    <row r="35" spans="1:8">
      <c r="A35" s="173" t="s">
        <v>493</v>
      </c>
      <c r="B35" s="173" t="s">
        <v>628</v>
      </c>
      <c r="F35" s="173"/>
    </row>
    <row r="36" spans="1:8">
      <c r="B36" s="173" t="s">
        <v>586</v>
      </c>
    </row>
  </sheetData>
  <mergeCells count="7">
    <mergeCell ref="A1:H1"/>
    <mergeCell ref="A3:A4"/>
    <mergeCell ref="C3:C4"/>
    <mergeCell ref="E3:E4"/>
    <mergeCell ref="F3:H3"/>
    <mergeCell ref="D3:D4"/>
    <mergeCell ref="B3:B4"/>
  </mergeCells>
  <pageMargins left="1.1000000000000001" right="0.35433070866141736" top="0.43307086614173229" bottom="0.15748031496062992" header="0.31496062992125984" footer="0.17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AF9B-7FCC-44FC-B387-6C0EB650DC6F}">
  <sheetPr>
    <tabColor theme="4"/>
  </sheetPr>
  <dimension ref="A1:AC35"/>
  <sheetViews>
    <sheetView zoomScale="55" zoomScaleNormal="55" workbookViewId="0">
      <selection activeCell="L22" sqref="L22"/>
    </sheetView>
  </sheetViews>
  <sheetFormatPr defaultColWidth="9.140625" defaultRowHeight="21"/>
  <cols>
    <col min="1" max="1" width="18.7109375" style="148" customWidth="1"/>
    <col min="2" max="14" width="12.140625" style="148" customWidth="1"/>
    <col min="15" max="15" width="2.140625" style="175" customWidth="1"/>
    <col min="16" max="16" width="12.28515625" style="148" bestFit="1" customWidth="1"/>
    <col min="17" max="18" width="9.28515625" style="148" bestFit="1" customWidth="1"/>
    <col min="19" max="28" width="10.140625" style="148" bestFit="1" customWidth="1"/>
    <col min="29" max="16384" width="9.140625" style="148"/>
  </cols>
  <sheetData>
    <row r="1" spans="1:29" ht="24" thickBot="1">
      <c r="A1" s="174" t="s">
        <v>494</v>
      </c>
      <c r="C1" s="149" t="s">
        <v>620</v>
      </c>
      <c r="P1" s="176" t="s">
        <v>495</v>
      </c>
      <c r="R1" s="149" t="s">
        <v>620</v>
      </c>
    </row>
    <row r="2" spans="1:29" ht="9" customHeight="1" thickBot="1"/>
    <row r="3" spans="1:29" ht="21" customHeight="1">
      <c r="A3" s="921" t="s">
        <v>458</v>
      </c>
      <c r="B3" s="919" t="s">
        <v>496</v>
      </c>
      <c r="C3" s="919" t="s">
        <v>497</v>
      </c>
      <c r="D3" s="919" t="s">
        <v>498</v>
      </c>
      <c r="E3" s="919" t="s">
        <v>499</v>
      </c>
      <c r="F3" s="919" t="s">
        <v>500</v>
      </c>
      <c r="G3" s="919" t="s">
        <v>501</v>
      </c>
      <c r="H3" s="919" t="s">
        <v>502</v>
      </c>
      <c r="I3" s="919" t="s">
        <v>503</v>
      </c>
      <c r="J3" s="919" t="s">
        <v>504</v>
      </c>
      <c r="K3" s="919" t="s">
        <v>505</v>
      </c>
      <c r="L3" s="919" t="s">
        <v>506</v>
      </c>
      <c r="M3" s="919" t="s">
        <v>507</v>
      </c>
      <c r="N3" s="925" t="s">
        <v>2</v>
      </c>
      <c r="O3" s="177"/>
      <c r="P3" s="927" t="s">
        <v>458</v>
      </c>
      <c r="Q3" s="923" t="s">
        <v>508</v>
      </c>
      <c r="R3" s="923" t="s">
        <v>509</v>
      </c>
      <c r="S3" s="923" t="s">
        <v>510</v>
      </c>
      <c r="T3" s="923" t="s">
        <v>511</v>
      </c>
      <c r="U3" s="923" t="s">
        <v>512</v>
      </c>
      <c r="V3" s="923" t="s">
        <v>513</v>
      </c>
      <c r="W3" s="923" t="s">
        <v>514</v>
      </c>
      <c r="X3" s="923" t="s">
        <v>515</v>
      </c>
      <c r="Y3" s="923" t="s">
        <v>516</v>
      </c>
      <c r="Z3" s="923" t="s">
        <v>517</v>
      </c>
      <c r="AA3" s="923" t="s">
        <v>518</v>
      </c>
      <c r="AB3" s="923" t="s">
        <v>519</v>
      </c>
    </row>
    <row r="4" spans="1:29" ht="21.75" customHeight="1" thickBo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6"/>
      <c r="O4" s="177"/>
      <c r="P4" s="928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</row>
    <row r="5" spans="1:29">
      <c r="A5" s="178" t="s">
        <v>466</v>
      </c>
      <c r="B5" s="179">
        <v>448.79706284644737</v>
      </c>
      <c r="C5" s="179">
        <v>392.40371463537542</v>
      </c>
      <c r="D5" s="179">
        <v>460.5456770570874</v>
      </c>
      <c r="E5" s="179">
        <v>456.62947232020736</v>
      </c>
      <c r="F5" s="179">
        <v>495.39989921531929</v>
      </c>
      <c r="G5" s="179">
        <v>518.89712763659929</v>
      </c>
      <c r="H5" s="179">
        <v>354.80814916132749</v>
      </c>
      <c r="I5" s="179">
        <v>379.08861852998353</v>
      </c>
      <c r="J5" s="179">
        <v>464.07026132027931</v>
      </c>
      <c r="K5" s="179">
        <v>486.78424879418327</v>
      </c>
      <c r="L5" s="179">
        <v>469.94456842559936</v>
      </c>
      <c r="M5" s="179">
        <v>512.63120005759129</v>
      </c>
      <c r="N5" s="180">
        <f>SUM(B5:M5)</f>
        <v>5440</v>
      </c>
      <c r="O5" s="181"/>
      <c r="P5" s="182" t="s">
        <v>466</v>
      </c>
      <c r="Q5" s="183">
        <f>+B5</f>
        <v>448.79706284644737</v>
      </c>
      <c r="R5" s="183">
        <f t="shared" ref="R5:AB20" si="0">+Q5+C5</f>
        <v>841.2007774818228</v>
      </c>
      <c r="S5" s="183">
        <f t="shared" si="0"/>
        <v>1301.7464545389103</v>
      </c>
      <c r="T5" s="183">
        <f t="shared" si="0"/>
        <v>1758.3759268591175</v>
      </c>
      <c r="U5" s="183">
        <f t="shared" si="0"/>
        <v>2253.7758260744367</v>
      </c>
      <c r="V5" s="183">
        <f t="shared" si="0"/>
        <v>2772.6729537110359</v>
      </c>
      <c r="W5" s="183">
        <f t="shared" si="0"/>
        <v>3127.4811028723634</v>
      </c>
      <c r="X5" s="183">
        <f t="shared" si="0"/>
        <v>3506.5697214023471</v>
      </c>
      <c r="Y5" s="183">
        <f t="shared" si="0"/>
        <v>3970.6399827226264</v>
      </c>
      <c r="Z5" s="183">
        <f t="shared" si="0"/>
        <v>4457.4242315168094</v>
      </c>
      <c r="AA5" s="183">
        <f t="shared" si="0"/>
        <v>4927.3687999424092</v>
      </c>
      <c r="AB5" s="183">
        <f t="shared" si="0"/>
        <v>5440</v>
      </c>
      <c r="AC5" s="184"/>
    </row>
    <row r="6" spans="1:29">
      <c r="A6" s="185" t="s">
        <v>467</v>
      </c>
      <c r="B6" s="186">
        <v>3.0232558139534889</v>
      </c>
      <c r="C6" s="186">
        <v>4.6511627906976756</v>
      </c>
      <c r="D6" s="186">
        <v>13.023255813953492</v>
      </c>
      <c r="E6" s="186">
        <v>5.116279069767443</v>
      </c>
      <c r="F6" s="186">
        <v>17.906976744186053</v>
      </c>
      <c r="G6" s="186">
        <v>20.93023255813954</v>
      </c>
      <c r="H6" s="186">
        <v>16.976744186046517</v>
      </c>
      <c r="I6" s="186">
        <v>17.441860465116285</v>
      </c>
      <c r="J6" s="186">
        <v>5.3488372093023271</v>
      </c>
      <c r="K6" s="186">
        <v>6.7441860465116283</v>
      </c>
      <c r="L6" s="186">
        <v>3.4883720930232567</v>
      </c>
      <c r="M6" s="186">
        <v>5.3488372093023271</v>
      </c>
      <c r="N6" s="187">
        <f>SUM(B6:M6)</f>
        <v>120.00000000000006</v>
      </c>
      <c r="O6" s="181"/>
      <c r="P6" s="188" t="s">
        <v>467</v>
      </c>
      <c r="Q6" s="189">
        <f t="shared" ref="Q6:Q31" si="1">+B6</f>
        <v>3.0232558139534889</v>
      </c>
      <c r="R6" s="189">
        <f t="shared" si="0"/>
        <v>7.674418604651164</v>
      </c>
      <c r="S6" s="189">
        <f t="shared" si="0"/>
        <v>20.697674418604656</v>
      </c>
      <c r="T6" s="189">
        <f t="shared" si="0"/>
        <v>25.8139534883721</v>
      </c>
      <c r="U6" s="189">
        <f t="shared" si="0"/>
        <v>43.720930232558153</v>
      </c>
      <c r="V6" s="189">
        <f t="shared" si="0"/>
        <v>64.651162790697697</v>
      </c>
      <c r="W6" s="189">
        <f t="shared" si="0"/>
        <v>81.627906976744214</v>
      </c>
      <c r="X6" s="189">
        <f t="shared" si="0"/>
        <v>99.069767441860506</v>
      </c>
      <c r="Y6" s="189">
        <f t="shared" si="0"/>
        <v>104.41860465116284</v>
      </c>
      <c r="Z6" s="189">
        <f t="shared" si="0"/>
        <v>111.16279069767447</v>
      </c>
      <c r="AA6" s="189">
        <f t="shared" si="0"/>
        <v>114.65116279069773</v>
      </c>
      <c r="AB6" s="189">
        <f t="shared" si="0"/>
        <v>120.00000000000006</v>
      </c>
      <c r="AC6" s="184"/>
    </row>
    <row r="7" spans="1:29">
      <c r="A7" s="185" t="s">
        <v>468</v>
      </c>
      <c r="B7" s="186">
        <v>103.78849822840012</v>
      </c>
      <c r="C7" s="186">
        <v>98.828018533660384</v>
      </c>
      <c r="D7" s="186">
        <v>138.13028073044427</v>
      </c>
      <c r="E7" s="186">
        <v>122.8672662850913</v>
      </c>
      <c r="F7" s="186">
        <v>80.130825838103021</v>
      </c>
      <c r="G7" s="186">
        <v>146.14336331425457</v>
      </c>
      <c r="H7" s="186">
        <v>107.60425183973834</v>
      </c>
      <c r="I7" s="186">
        <v>112.9463068956119</v>
      </c>
      <c r="J7" s="186">
        <v>113.70945761787952</v>
      </c>
      <c r="K7" s="186">
        <v>105.69637503406922</v>
      </c>
      <c r="L7" s="186">
        <v>146.5249386753884</v>
      </c>
      <c r="M7" s="186">
        <v>123.63041700735894</v>
      </c>
      <c r="N7" s="187">
        <f>SUM(B7:M7)</f>
        <v>1400</v>
      </c>
      <c r="O7" s="181"/>
      <c r="P7" s="188" t="s">
        <v>468</v>
      </c>
      <c r="Q7" s="189">
        <f t="shared" si="1"/>
        <v>103.78849822840012</v>
      </c>
      <c r="R7" s="189">
        <f t="shared" si="0"/>
        <v>202.61651676206048</v>
      </c>
      <c r="S7" s="189">
        <f t="shared" si="0"/>
        <v>340.74679749250475</v>
      </c>
      <c r="T7" s="189">
        <f t="shared" si="0"/>
        <v>463.61406377759607</v>
      </c>
      <c r="U7" s="189">
        <f t="shared" si="0"/>
        <v>543.74488961569909</v>
      </c>
      <c r="V7" s="189">
        <f t="shared" si="0"/>
        <v>689.88825292995364</v>
      </c>
      <c r="W7" s="189">
        <f t="shared" si="0"/>
        <v>797.492504769692</v>
      </c>
      <c r="X7" s="189">
        <f t="shared" si="0"/>
        <v>910.43881166530389</v>
      </c>
      <c r="Y7" s="189">
        <f t="shared" si="0"/>
        <v>1024.1482692831835</v>
      </c>
      <c r="Z7" s="189">
        <f t="shared" si="0"/>
        <v>1129.8446443172527</v>
      </c>
      <c r="AA7" s="189">
        <f t="shared" si="0"/>
        <v>1276.369582992641</v>
      </c>
      <c r="AB7" s="189">
        <f t="shared" si="0"/>
        <v>1400</v>
      </c>
      <c r="AC7" s="184"/>
    </row>
    <row r="8" spans="1:29">
      <c r="A8" s="185" t="s">
        <v>469</v>
      </c>
      <c r="B8" s="186">
        <v>75.676106900678121</v>
      </c>
      <c r="C8" s="186">
        <v>71.2006382130036</v>
      </c>
      <c r="D8" s="186">
        <v>81.779018747506996</v>
      </c>
      <c r="E8" s="186">
        <v>75.269246110889512</v>
      </c>
      <c r="F8" s="186">
        <v>61.0291184682888</v>
      </c>
      <c r="G8" s="186">
        <v>121.651376146789</v>
      </c>
      <c r="H8" s="186">
        <v>87.068209014758679</v>
      </c>
      <c r="I8" s="186">
        <v>92.357399282010391</v>
      </c>
      <c r="J8" s="186">
        <v>78.930993218986856</v>
      </c>
      <c r="K8" s="186">
        <v>78.930993218986856</v>
      </c>
      <c r="L8" s="186">
        <v>85.440765855604326</v>
      </c>
      <c r="M8" s="186">
        <v>110.66613482249704</v>
      </c>
      <c r="N8" s="187">
        <f t="shared" ref="N8:N30" si="2">SUM(B8:M8)</f>
        <v>1020.0000000000001</v>
      </c>
      <c r="O8" s="181"/>
      <c r="P8" s="188" t="s">
        <v>469</v>
      </c>
      <c r="Q8" s="189">
        <f t="shared" si="1"/>
        <v>75.676106900678121</v>
      </c>
      <c r="R8" s="189">
        <f t="shared" si="0"/>
        <v>146.87674511368172</v>
      </c>
      <c r="S8" s="189">
        <f t="shared" si="0"/>
        <v>228.65576386118872</v>
      </c>
      <c r="T8" s="189">
        <f t="shared" si="0"/>
        <v>303.92500997207821</v>
      </c>
      <c r="U8" s="189">
        <f t="shared" si="0"/>
        <v>364.95412844036701</v>
      </c>
      <c r="V8" s="189">
        <f t="shared" si="0"/>
        <v>486.60550458715602</v>
      </c>
      <c r="W8" s="189">
        <f t="shared" si="0"/>
        <v>573.67371360191464</v>
      </c>
      <c r="X8" s="189">
        <f t="shared" si="0"/>
        <v>666.03111288392506</v>
      </c>
      <c r="Y8" s="189">
        <f t="shared" si="0"/>
        <v>744.96210610291189</v>
      </c>
      <c r="Z8" s="189">
        <f t="shared" si="0"/>
        <v>823.89309932189872</v>
      </c>
      <c r="AA8" s="189">
        <f t="shared" si="0"/>
        <v>909.33386517750307</v>
      </c>
      <c r="AB8" s="189">
        <f t="shared" si="0"/>
        <v>1020.0000000000001</v>
      </c>
      <c r="AC8" s="184"/>
    </row>
    <row r="9" spans="1:29">
      <c r="A9" s="185" t="s">
        <v>470</v>
      </c>
      <c r="B9" s="186">
        <v>12.358803986710964</v>
      </c>
      <c r="C9" s="186">
        <v>18.737541528239198</v>
      </c>
      <c r="D9" s="186">
        <v>13.554817275747506</v>
      </c>
      <c r="E9" s="186">
        <v>27.109634551495013</v>
      </c>
      <c r="F9" s="186">
        <v>25.91362126245847</v>
      </c>
      <c r="G9" s="186">
        <v>27.906976744186043</v>
      </c>
      <c r="H9" s="186">
        <v>24.717607973421927</v>
      </c>
      <c r="I9" s="186">
        <v>17.940199335548172</v>
      </c>
      <c r="J9" s="186">
        <v>22.325581395348838</v>
      </c>
      <c r="K9" s="186">
        <v>22.325581395348838</v>
      </c>
      <c r="L9" s="186">
        <v>12.358803986710964</v>
      </c>
      <c r="M9" s="186">
        <v>14.750830564784053</v>
      </c>
      <c r="N9" s="187">
        <f t="shared" si="2"/>
        <v>240.00000000000003</v>
      </c>
      <c r="O9" s="181"/>
      <c r="P9" s="188" t="s">
        <v>470</v>
      </c>
      <c r="Q9" s="189">
        <f t="shared" si="1"/>
        <v>12.358803986710964</v>
      </c>
      <c r="R9" s="189">
        <f t="shared" si="0"/>
        <v>31.096345514950162</v>
      </c>
      <c r="S9" s="189">
        <f t="shared" si="0"/>
        <v>44.651162790697668</v>
      </c>
      <c r="T9" s="189">
        <f t="shared" si="0"/>
        <v>71.760797342192689</v>
      </c>
      <c r="U9" s="189">
        <f t="shared" si="0"/>
        <v>97.674418604651152</v>
      </c>
      <c r="V9" s="189">
        <f t="shared" si="0"/>
        <v>125.58139534883719</v>
      </c>
      <c r="W9" s="189">
        <f t="shared" si="0"/>
        <v>150.29900332225913</v>
      </c>
      <c r="X9" s="189">
        <f t="shared" si="0"/>
        <v>168.23920265780731</v>
      </c>
      <c r="Y9" s="189">
        <f t="shared" si="0"/>
        <v>190.56478405315616</v>
      </c>
      <c r="Z9" s="189">
        <f t="shared" si="0"/>
        <v>212.89036544850501</v>
      </c>
      <c r="AA9" s="189">
        <f t="shared" si="0"/>
        <v>225.24916943521598</v>
      </c>
      <c r="AB9" s="189">
        <f t="shared" si="0"/>
        <v>240.00000000000003</v>
      </c>
      <c r="AC9" s="184"/>
    </row>
    <row r="10" spans="1:29">
      <c r="A10" s="185" t="s">
        <v>471</v>
      </c>
      <c r="B10" s="186">
        <v>18.873435326842841</v>
      </c>
      <c r="C10" s="186">
        <v>12.795549374130738</v>
      </c>
      <c r="D10" s="186">
        <v>13.115438108484005</v>
      </c>
      <c r="E10" s="186">
        <v>18.873435326842841</v>
      </c>
      <c r="F10" s="186">
        <v>18.233657858136301</v>
      </c>
      <c r="G10" s="186">
        <v>30.70931849791377</v>
      </c>
      <c r="H10" s="186">
        <v>20.792767732962453</v>
      </c>
      <c r="I10" s="186">
        <v>35.507649513212797</v>
      </c>
      <c r="J10" s="186">
        <v>23.671766342141865</v>
      </c>
      <c r="K10" s="186">
        <v>13.115438108484005</v>
      </c>
      <c r="L10" s="186">
        <v>11.835883171070932</v>
      </c>
      <c r="M10" s="186">
        <v>12.47566063977747</v>
      </c>
      <c r="N10" s="187">
        <f t="shared" si="2"/>
        <v>230</v>
      </c>
      <c r="O10" s="181"/>
      <c r="P10" s="188" t="s">
        <v>471</v>
      </c>
      <c r="Q10" s="189">
        <f t="shared" si="1"/>
        <v>18.873435326842841</v>
      </c>
      <c r="R10" s="189">
        <f t="shared" si="0"/>
        <v>31.668984700973581</v>
      </c>
      <c r="S10" s="189">
        <f t="shared" si="0"/>
        <v>44.784422809457588</v>
      </c>
      <c r="T10" s="189">
        <f t="shared" si="0"/>
        <v>63.657858136300433</v>
      </c>
      <c r="U10" s="189">
        <f t="shared" si="0"/>
        <v>81.89151599443673</v>
      </c>
      <c r="V10" s="189">
        <f t="shared" si="0"/>
        <v>112.6008344923505</v>
      </c>
      <c r="W10" s="189">
        <f t="shared" si="0"/>
        <v>133.39360222531295</v>
      </c>
      <c r="X10" s="189">
        <f t="shared" si="0"/>
        <v>168.90125173852573</v>
      </c>
      <c r="Y10" s="189">
        <f t="shared" si="0"/>
        <v>192.57301808066759</v>
      </c>
      <c r="Z10" s="189">
        <f t="shared" si="0"/>
        <v>205.68845618915159</v>
      </c>
      <c r="AA10" s="189">
        <f t="shared" si="0"/>
        <v>217.52433936022254</v>
      </c>
      <c r="AB10" s="189">
        <f t="shared" si="0"/>
        <v>230</v>
      </c>
      <c r="AC10" s="184"/>
    </row>
    <row r="11" spans="1:29">
      <c r="A11" s="185" t="s">
        <v>472</v>
      </c>
      <c r="B11" s="186">
        <v>18.66028708133971</v>
      </c>
      <c r="C11" s="186">
        <v>19.019138755980862</v>
      </c>
      <c r="D11" s="186">
        <v>12.200956937799042</v>
      </c>
      <c r="E11" s="186">
        <v>21.172248803827749</v>
      </c>
      <c r="F11" s="186">
        <v>21.5311004784689</v>
      </c>
      <c r="G11" s="186">
        <v>49.880382775119621</v>
      </c>
      <c r="H11" s="186">
        <v>24.401913875598083</v>
      </c>
      <c r="I11" s="186">
        <v>23.684210526315788</v>
      </c>
      <c r="J11" s="186">
        <v>43.779904306220089</v>
      </c>
      <c r="K11" s="186">
        <v>26.196172248803823</v>
      </c>
      <c r="L11" s="186">
        <v>19.019138755980862</v>
      </c>
      <c r="M11" s="186">
        <v>20.454545454545453</v>
      </c>
      <c r="N11" s="187">
        <f t="shared" si="2"/>
        <v>299.99999999999994</v>
      </c>
      <c r="O11" s="181"/>
      <c r="P11" s="188" t="s">
        <v>472</v>
      </c>
      <c r="Q11" s="189">
        <f t="shared" si="1"/>
        <v>18.66028708133971</v>
      </c>
      <c r="R11" s="189">
        <f t="shared" si="0"/>
        <v>37.679425837320572</v>
      </c>
      <c r="S11" s="189">
        <f t="shared" si="0"/>
        <v>49.880382775119614</v>
      </c>
      <c r="T11" s="189">
        <f t="shared" si="0"/>
        <v>71.05263157894737</v>
      </c>
      <c r="U11" s="189">
        <f t="shared" si="0"/>
        <v>92.58373205741627</v>
      </c>
      <c r="V11" s="189">
        <f t="shared" si="0"/>
        <v>142.4641148325359</v>
      </c>
      <c r="W11" s="189">
        <f t="shared" si="0"/>
        <v>166.86602870813397</v>
      </c>
      <c r="X11" s="189">
        <f t="shared" si="0"/>
        <v>190.55023923444975</v>
      </c>
      <c r="Y11" s="189">
        <f t="shared" si="0"/>
        <v>234.33014354066984</v>
      </c>
      <c r="Z11" s="189">
        <f t="shared" si="0"/>
        <v>260.52631578947364</v>
      </c>
      <c r="AA11" s="189">
        <f t="shared" si="0"/>
        <v>279.5454545454545</v>
      </c>
      <c r="AB11" s="189">
        <f t="shared" si="0"/>
        <v>299.99999999999994</v>
      </c>
      <c r="AC11" s="184"/>
    </row>
    <row r="12" spans="1:29">
      <c r="A12" s="185" t="s">
        <v>473</v>
      </c>
      <c r="B12" s="186">
        <v>33.401459854014604</v>
      </c>
      <c r="C12" s="186">
        <v>15.18248175182482</v>
      </c>
      <c r="D12" s="186">
        <v>16.321167883211682</v>
      </c>
      <c r="E12" s="186">
        <v>22.773722627737232</v>
      </c>
      <c r="F12" s="186">
        <v>22.01459854014599</v>
      </c>
      <c r="G12" s="186">
        <v>23.153284671532852</v>
      </c>
      <c r="H12" s="186">
        <v>28.467153284671539</v>
      </c>
      <c r="I12" s="186">
        <v>19.357664233576646</v>
      </c>
      <c r="J12" s="186">
        <v>29.226277372262782</v>
      </c>
      <c r="K12" s="186">
        <v>13.284671532846717</v>
      </c>
      <c r="L12" s="186">
        <v>13.284671532846717</v>
      </c>
      <c r="M12" s="186">
        <v>23.532846715328471</v>
      </c>
      <c r="N12" s="187">
        <f t="shared" si="2"/>
        <v>260.00000000000006</v>
      </c>
      <c r="O12" s="181"/>
      <c r="P12" s="188" t="s">
        <v>473</v>
      </c>
      <c r="Q12" s="189">
        <f t="shared" si="1"/>
        <v>33.401459854014604</v>
      </c>
      <c r="R12" s="189">
        <f t="shared" si="0"/>
        <v>48.583941605839428</v>
      </c>
      <c r="S12" s="189">
        <f t="shared" si="0"/>
        <v>64.905109489051114</v>
      </c>
      <c r="T12" s="189">
        <f t="shared" si="0"/>
        <v>87.678832116788342</v>
      </c>
      <c r="U12" s="189">
        <f t="shared" si="0"/>
        <v>109.69343065693434</v>
      </c>
      <c r="V12" s="189">
        <f t="shared" si="0"/>
        <v>132.84671532846718</v>
      </c>
      <c r="W12" s="189">
        <f t="shared" si="0"/>
        <v>161.31386861313871</v>
      </c>
      <c r="X12" s="189">
        <f t="shared" si="0"/>
        <v>180.67153284671537</v>
      </c>
      <c r="Y12" s="189">
        <f t="shared" si="0"/>
        <v>209.89781021897815</v>
      </c>
      <c r="Z12" s="189">
        <f t="shared" si="0"/>
        <v>223.18248175182487</v>
      </c>
      <c r="AA12" s="189">
        <f t="shared" si="0"/>
        <v>236.46715328467158</v>
      </c>
      <c r="AB12" s="189">
        <f t="shared" si="0"/>
        <v>260.00000000000006</v>
      </c>
      <c r="AC12" s="184"/>
    </row>
    <row r="13" spans="1:29">
      <c r="A13" s="185" t="s">
        <v>474</v>
      </c>
      <c r="B13" s="186">
        <v>41.72808764940239</v>
      </c>
      <c r="C13" s="186">
        <v>48.002988047808763</v>
      </c>
      <c r="D13" s="186">
        <v>56.474103585657367</v>
      </c>
      <c r="E13" s="186">
        <v>43.924302788844621</v>
      </c>
      <c r="F13" s="186">
        <v>54.905378486055774</v>
      </c>
      <c r="G13" s="186">
        <v>59.925298804780866</v>
      </c>
      <c r="H13" s="186">
        <v>41.100597609561753</v>
      </c>
      <c r="I13" s="186">
        <v>74.04382470119522</v>
      </c>
      <c r="J13" s="186">
        <v>64.317729083665327</v>
      </c>
      <c r="K13" s="186">
        <v>42.041832669322709</v>
      </c>
      <c r="L13" s="186">
        <v>56.160358565737049</v>
      </c>
      <c r="M13" s="186">
        <v>47.375498007968126</v>
      </c>
      <c r="N13" s="187">
        <f t="shared" si="2"/>
        <v>629.99999999999989</v>
      </c>
      <c r="O13" s="181"/>
      <c r="P13" s="188" t="s">
        <v>474</v>
      </c>
      <c r="Q13" s="189">
        <f t="shared" si="1"/>
        <v>41.72808764940239</v>
      </c>
      <c r="R13" s="189">
        <f t="shared" si="0"/>
        <v>89.731075697211153</v>
      </c>
      <c r="S13" s="189">
        <f t="shared" si="0"/>
        <v>146.20517928286853</v>
      </c>
      <c r="T13" s="189">
        <f t="shared" si="0"/>
        <v>190.12948207171314</v>
      </c>
      <c r="U13" s="189">
        <f t="shared" si="0"/>
        <v>245.03486055776892</v>
      </c>
      <c r="V13" s="189">
        <f t="shared" si="0"/>
        <v>304.9601593625498</v>
      </c>
      <c r="W13" s="189">
        <f t="shared" si="0"/>
        <v>346.06075697211156</v>
      </c>
      <c r="X13" s="189">
        <f t="shared" si="0"/>
        <v>420.10458167330677</v>
      </c>
      <c r="Y13" s="189">
        <f t="shared" si="0"/>
        <v>484.42231075697208</v>
      </c>
      <c r="Z13" s="189">
        <f t="shared" si="0"/>
        <v>526.46414342629475</v>
      </c>
      <c r="AA13" s="189">
        <f t="shared" si="0"/>
        <v>582.62450199203181</v>
      </c>
      <c r="AB13" s="189">
        <f t="shared" si="0"/>
        <v>629.99999999999989</v>
      </c>
      <c r="AC13" s="184"/>
    </row>
    <row r="14" spans="1:29">
      <c r="A14" s="185" t="s">
        <v>475</v>
      </c>
      <c r="B14" s="186">
        <v>5.4459459459459456</v>
      </c>
      <c r="C14" s="186">
        <v>2.0945945945945947</v>
      </c>
      <c r="D14" s="186">
        <v>5.0270270270270263</v>
      </c>
      <c r="E14" s="186">
        <v>2.9324324324324325</v>
      </c>
      <c r="F14" s="186">
        <v>16.337837837837835</v>
      </c>
      <c r="G14" s="186">
        <v>25.554054054054053</v>
      </c>
      <c r="H14" s="186">
        <v>27.22972972972973</v>
      </c>
      <c r="I14" s="186">
        <v>7.1216216216216219</v>
      </c>
      <c r="J14" s="186">
        <v>20.108108108108105</v>
      </c>
      <c r="K14" s="186">
        <v>4.1891891891891895</v>
      </c>
      <c r="L14" s="186">
        <v>1.2567567567567566</v>
      </c>
      <c r="M14" s="186">
        <v>6.7027027027027026</v>
      </c>
      <c r="N14" s="187">
        <f t="shared" si="2"/>
        <v>124.00000000000001</v>
      </c>
      <c r="O14" s="181"/>
      <c r="P14" s="188" t="s">
        <v>475</v>
      </c>
      <c r="Q14" s="189">
        <f t="shared" si="1"/>
        <v>5.4459459459459456</v>
      </c>
      <c r="R14" s="189">
        <f t="shared" si="0"/>
        <v>7.5405405405405403</v>
      </c>
      <c r="S14" s="189">
        <f t="shared" si="0"/>
        <v>12.567567567567567</v>
      </c>
      <c r="T14" s="189">
        <f t="shared" si="0"/>
        <v>15.5</v>
      </c>
      <c r="U14" s="189">
        <f t="shared" si="0"/>
        <v>31.837837837837835</v>
      </c>
      <c r="V14" s="189">
        <f t="shared" si="0"/>
        <v>57.391891891891888</v>
      </c>
      <c r="W14" s="189">
        <f t="shared" si="0"/>
        <v>84.621621621621614</v>
      </c>
      <c r="X14" s="189">
        <f t="shared" si="0"/>
        <v>91.743243243243242</v>
      </c>
      <c r="Y14" s="189">
        <f t="shared" si="0"/>
        <v>111.85135135135135</v>
      </c>
      <c r="Z14" s="189">
        <f t="shared" si="0"/>
        <v>116.04054054054055</v>
      </c>
      <c r="AA14" s="189">
        <f t="shared" si="0"/>
        <v>117.29729729729731</v>
      </c>
      <c r="AB14" s="189">
        <f t="shared" si="0"/>
        <v>124.00000000000001</v>
      </c>
      <c r="AC14" s="184"/>
    </row>
    <row r="15" spans="1:29">
      <c r="A15" s="185" t="s">
        <v>476</v>
      </c>
      <c r="B15" s="186">
        <v>97.750439367311088</v>
      </c>
      <c r="C15" s="186">
        <v>111.66959578207383</v>
      </c>
      <c r="D15" s="186">
        <v>91.107205623901578</v>
      </c>
      <c r="E15" s="186">
        <v>80.667838312829531</v>
      </c>
      <c r="F15" s="186">
        <v>97.117750439367313</v>
      </c>
      <c r="G15" s="186">
        <v>130.65026362038665</v>
      </c>
      <c r="H15" s="186">
        <v>94.586994727592284</v>
      </c>
      <c r="I15" s="186">
        <v>148.36555360281196</v>
      </c>
      <c r="J15" s="186">
        <v>179.05096660808437</v>
      </c>
      <c r="K15" s="186">
        <v>149.31458699472762</v>
      </c>
      <c r="L15" s="186">
        <v>142.03866432337435</v>
      </c>
      <c r="M15" s="186">
        <v>117.68014059753955</v>
      </c>
      <c r="N15" s="187">
        <f t="shared" si="2"/>
        <v>1440</v>
      </c>
      <c r="O15" s="181"/>
      <c r="P15" s="188" t="s">
        <v>476</v>
      </c>
      <c r="Q15" s="189">
        <f t="shared" si="1"/>
        <v>97.750439367311088</v>
      </c>
      <c r="R15" s="189">
        <f t="shared" si="0"/>
        <v>209.42003514938492</v>
      </c>
      <c r="S15" s="189">
        <f t="shared" si="0"/>
        <v>300.52724077328651</v>
      </c>
      <c r="T15" s="189">
        <f t="shared" si="0"/>
        <v>381.19507908611604</v>
      </c>
      <c r="U15" s="189">
        <f t="shared" si="0"/>
        <v>478.31282952548338</v>
      </c>
      <c r="V15" s="189">
        <f t="shared" si="0"/>
        <v>608.96309314587006</v>
      </c>
      <c r="W15" s="189">
        <f t="shared" si="0"/>
        <v>703.5500878734623</v>
      </c>
      <c r="X15" s="189">
        <f t="shared" si="0"/>
        <v>851.91564147627423</v>
      </c>
      <c r="Y15" s="189">
        <f t="shared" si="0"/>
        <v>1030.9666080843585</v>
      </c>
      <c r="Z15" s="189">
        <f t="shared" si="0"/>
        <v>1180.281195079086</v>
      </c>
      <c r="AA15" s="189">
        <f t="shared" si="0"/>
        <v>1322.3198594024605</v>
      </c>
      <c r="AB15" s="189">
        <f t="shared" si="0"/>
        <v>1440</v>
      </c>
      <c r="AC15" s="184"/>
    </row>
    <row r="16" spans="1:29">
      <c r="A16" s="185" t="s">
        <v>477</v>
      </c>
      <c r="B16" s="186">
        <v>13.959537572254337</v>
      </c>
      <c r="C16" s="186">
        <v>10.014450867052023</v>
      </c>
      <c r="D16" s="186">
        <v>10.621387283236995</v>
      </c>
      <c r="E16" s="186">
        <v>21.24277456647399</v>
      </c>
      <c r="F16" s="186">
        <v>21.24277456647399</v>
      </c>
      <c r="G16" s="186">
        <v>21.546242774566476</v>
      </c>
      <c r="H16" s="186">
        <v>19.421965317919074</v>
      </c>
      <c r="I16" s="186">
        <v>17.601156069364162</v>
      </c>
      <c r="J16" s="186">
        <v>18.208092485549134</v>
      </c>
      <c r="K16" s="186">
        <v>21.24277456647399</v>
      </c>
      <c r="L16" s="186">
        <v>12.442196531791907</v>
      </c>
      <c r="M16" s="186">
        <v>22.456647398843934</v>
      </c>
      <c r="N16" s="187">
        <f t="shared" si="2"/>
        <v>210</v>
      </c>
      <c r="O16" s="181"/>
      <c r="P16" s="188" t="s">
        <v>477</v>
      </c>
      <c r="Q16" s="189">
        <f t="shared" si="1"/>
        <v>13.959537572254337</v>
      </c>
      <c r="R16" s="189">
        <f t="shared" si="0"/>
        <v>23.97398843930636</v>
      </c>
      <c r="S16" s="189">
        <f t="shared" si="0"/>
        <v>34.595375722543352</v>
      </c>
      <c r="T16" s="189">
        <f t="shared" si="0"/>
        <v>55.838150289017342</v>
      </c>
      <c r="U16" s="189">
        <f t="shared" si="0"/>
        <v>77.080924855491332</v>
      </c>
      <c r="V16" s="189">
        <f t="shared" si="0"/>
        <v>98.627167630057812</v>
      </c>
      <c r="W16" s="189">
        <f t="shared" si="0"/>
        <v>118.04913294797689</v>
      </c>
      <c r="X16" s="189">
        <f t="shared" si="0"/>
        <v>135.65028901734104</v>
      </c>
      <c r="Y16" s="189">
        <f t="shared" si="0"/>
        <v>153.85838150289018</v>
      </c>
      <c r="Z16" s="189">
        <f t="shared" si="0"/>
        <v>175.10115606936418</v>
      </c>
      <c r="AA16" s="189">
        <f t="shared" si="0"/>
        <v>187.54335260115607</v>
      </c>
      <c r="AB16" s="189">
        <f t="shared" si="0"/>
        <v>210</v>
      </c>
      <c r="AC16" s="184"/>
    </row>
    <row r="17" spans="1:29">
      <c r="A17" s="185" t="s">
        <v>478</v>
      </c>
      <c r="B17" s="186">
        <v>38.750988142292485</v>
      </c>
      <c r="C17" s="186">
        <v>39.351778656126477</v>
      </c>
      <c r="D17" s="186">
        <v>37.249011857707508</v>
      </c>
      <c r="E17" s="186">
        <v>36.047430830039524</v>
      </c>
      <c r="F17" s="186">
        <v>30.640316205533594</v>
      </c>
      <c r="G17" s="186">
        <v>41.154150197628454</v>
      </c>
      <c r="H17" s="186">
        <v>28.237154150197625</v>
      </c>
      <c r="I17" s="186">
        <v>30.339920948616598</v>
      </c>
      <c r="J17" s="186">
        <v>33.343873517786555</v>
      </c>
      <c r="K17" s="186">
        <v>14.118577075098813</v>
      </c>
      <c r="L17" s="186">
        <v>25.233201581027664</v>
      </c>
      <c r="M17" s="186">
        <v>25.533596837944664</v>
      </c>
      <c r="N17" s="187">
        <f t="shared" si="2"/>
        <v>380.00000000000006</v>
      </c>
      <c r="O17" s="181"/>
      <c r="P17" s="188" t="s">
        <v>478</v>
      </c>
      <c r="Q17" s="189">
        <f t="shared" si="1"/>
        <v>38.750988142292485</v>
      </c>
      <c r="R17" s="189">
        <f t="shared" si="0"/>
        <v>78.102766798418969</v>
      </c>
      <c r="S17" s="189">
        <f t="shared" si="0"/>
        <v>115.35177865612647</v>
      </c>
      <c r="T17" s="189">
        <f t="shared" si="0"/>
        <v>151.399209486166</v>
      </c>
      <c r="U17" s="189">
        <f t="shared" si="0"/>
        <v>182.03952569169959</v>
      </c>
      <c r="V17" s="189">
        <f t="shared" si="0"/>
        <v>223.19367588932806</v>
      </c>
      <c r="W17" s="189">
        <f t="shared" si="0"/>
        <v>251.43083003952569</v>
      </c>
      <c r="X17" s="189">
        <f t="shared" si="0"/>
        <v>281.77075098814231</v>
      </c>
      <c r="Y17" s="189">
        <f t="shared" si="0"/>
        <v>315.11462450592887</v>
      </c>
      <c r="Z17" s="189">
        <f t="shared" si="0"/>
        <v>329.23320158102769</v>
      </c>
      <c r="AA17" s="189">
        <f t="shared" si="0"/>
        <v>354.46640316205537</v>
      </c>
      <c r="AB17" s="189">
        <f t="shared" si="0"/>
        <v>380.00000000000006</v>
      </c>
      <c r="AC17" s="184"/>
    </row>
    <row r="18" spans="1:29">
      <c r="A18" s="185" t="s">
        <v>479</v>
      </c>
      <c r="B18" s="186">
        <v>29.14673046251994</v>
      </c>
      <c r="C18" s="186">
        <v>33.947368421052637</v>
      </c>
      <c r="D18" s="186">
        <v>27.432216905901122</v>
      </c>
      <c r="E18" s="186">
        <v>46.977671451355668</v>
      </c>
      <c r="F18" s="186">
        <v>37.719298245614041</v>
      </c>
      <c r="G18" s="186">
        <v>45.263157894736842</v>
      </c>
      <c r="H18" s="186">
        <v>28.460925039872411</v>
      </c>
      <c r="I18" s="186">
        <v>34.633173843700156</v>
      </c>
      <c r="J18" s="186">
        <v>62.751196172248811</v>
      </c>
      <c r="K18" s="186">
        <v>26.060606060606066</v>
      </c>
      <c r="L18" s="186">
        <v>26.060606060606066</v>
      </c>
      <c r="M18" s="186">
        <v>31.547049441786292</v>
      </c>
      <c r="N18" s="187">
        <f t="shared" si="2"/>
        <v>430</v>
      </c>
      <c r="O18" s="181"/>
      <c r="P18" s="188" t="s">
        <v>479</v>
      </c>
      <c r="Q18" s="189">
        <f t="shared" si="1"/>
        <v>29.14673046251994</v>
      </c>
      <c r="R18" s="189">
        <f t="shared" si="0"/>
        <v>63.094098883572578</v>
      </c>
      <c r="S18" s="189">
        <f t="shared" si="0"/>
        <v>90.526315789473699</v>
      </c>
      <c r="T18" s="189">
        <f t="shared" si="0"/>
        <v>137.50398724082936</v>
      </c>
      <c r="U18" s="189">
        <f t="shared" si="0"/>
        <v>175.22328548644339</v>
      </c>
      <c r="V18" s="189">
        <f t="shared" si="0"/>
        <v>220.48644338118024</v>
      </c>
      <c r="W18" s="189">
        <f t="shared" si="0"/>
        <v>248.94736842105266</v>
      </c>
      <c r="X18" s="189">
        <f t="shared" si="0"/>
        <v>283.58054226475281</v>
      </c>
      <c r="Y18" s="189">
        <f t="shared" si="0"/>
        <v>346.3317384370016</v>
      </c>
      <c r="Z18" s="189">
        <f t="shared" si="0"/>
        <v>372.39234449760767</v>
      </c>
      <c r="AA18" s="189">
        <f t="shared" si="0"/>
        <v>398.45295055821373</v>
      </c>
      <c r="AB18" s="189">
        <f t="shared" si="0"/>
        <v>430</v>
      </c>
      <c r="AC18" s="184"/>
    </row>
    <row r="19" spans="1:29">
      <c r="A19" s="185" t="s">
        <v>480</v>
      </c>
      <c r="B19" s="186">
        <v>8.3979328165374696</v>
      </c>
      <c r="C19" s="186">
        <v>11.757105943152453</v>
      </c>
      <c r="D19" s="186">
        <v>10.749354005167957</v>
      </c>
      <c r="E19" s="186">
        <v>11.421188630490956</v>
      </c>
      <c r="F19" s="186">
        <v>12.093023255813954</v>
      </c>
      <c r="G19" s="186">
        <v>12.428940568475452</v>
      </c>
      <c r="H19" s="186">
        <v>13.10077519379845</v>
      </c>
      <c r="I19" s="186">
        <v>10.749354005167957</v>
      </c>
      <c r="J19" s="186">
        <v>17.46770025839793</v>
      </c>
      <c r="K19" s="186">
        <v>5.3746770025839785</v>
      </c>
      <c r="L19" s="186">
        <v>9.7416020671834609</v>
      </c>
      <c r="M19" s="186">
        <v>6.7183462532299743</v>
      </c>
      <c r="N19" s="187">
        <f t="shared" si="2"/>
        <v>130</v>
      </c>
      <c r="O19" s="181"/>
      <c r="P19" s="188" t="s">
        <v>480</v>
      </c>
      <c r="Q19" s="189">
        <f t="shared" si="1"/>
        <v>8.3979328165374696</v>
      </c>
      <c r="R19" s="189">
        <f t="shared" si="0"/>
        <v>20.155038759689923</v>
      </c>
      <c r="S19" s="189">
        <f t="shared" si="0"/>
        <v>30.904392764857882</v>
      </c>
      <c r="T19" s="189">
        <f t="shared" si="0"/>
        <v>42.325581395348834</v>
      </c>
      <c r="U19" s="189">
        <f t="shared" si="0"/>
        <v>54.418604651162788</v>
      </c>
      <c r="V19" s="189">
        <f t="shared" si="0"/>
        <v>66.847545219638235</v>
      </c>
      <c r="W19" s="189">
        <f t="shared" si="0"/>
        <v>79.94832041343669</v>
      </c>
      <c r="X19" s="189">
        <f t="shared" si="0"/>
        <v>90.697674418604649</v>
      </c>
      <c r="Y19" s="189">
        <f t="shared" si="0"/>
        <v>108.16537467700257</v>
      </c>
      <c r="Z19" s="189">
        <f t="shared" si="0"/>
        <v>113.54005167958655</v>
      </c>
      <c r="AA19" s="189">
        <f t="shared" si="0"/>
        <v>123.28165374677002</v>
      </c>
      <c r="AB19" s="189">
        <f t="shared" si="0"/>
        <v>130</v>
      </c>
      <c r="AC19" s="184"/>
    </row>
    <row r="20" spans="1:29">
      <c r="A20" s="185" t="s">
        <v>481</v>
      </c>
      <c r="B20" s="186">
        <v>10.598006644518271</v>
      </c>
      <c r="C20" s="186">
        <v>8.0398671096345531</v>
      </c>
      <c r="D20" s="186">
        <v>6.9435215946843849</v>
      </c>
      <c r="E20" s="186">
        <v>6.5780730897009967</v>
      </c>
      <c r="F20" s="186">
        <v>7.6744186046511631</v>
      </c>
      <c r="G20" s="186">
        <v>16.079734219269106</v>
      </c>
      <c r="H20" s="186">
        <v>21.196013289036543</v>
      </c>
      <c r="I20" s="186">
        <v>9.1362126245847186</v>
      </c>
      <c r="J20" s="186">
        <v>13.88704318936877</v>
      </c>
      <c r="K20" s="186">
        <v>4.0199335548172765</v>
      </c>
      <c r="L20" s="186">
        <v>1.4617940199335548</v>
      </c>
      <c r="M20" s="186">
        <v>4.3853820598006648</v>
      </c>
      <c r="N20" s="187">
        <f t="shared" si="2"/>
        <v>109.99999999999999</v>
      </c>
      <c r="O20" s="181"/>
      <c r="P20" s="188" t="s">
        <v>481</v>
      </c>
      <c r="Q20" s="189">
        <f t="shared" si="1"/>
        <v>10.598006644518271</v>
      </c>
      <c r="R20" s="189">
        <f t="shared" si="0"/>
        <v>18.637873754152825</v>
      </c>
      <c r="S20" s="189">
        <f t="shared" si="0"/>
        <v>25.581395348837209</v>
      </c>
      <c r="T20" s="189">
        <f t="shared" si="0"/>
        <v>32.159468438538205</v>
      </c>
      <c r="U20" s="189">
        <f t="shared" si="0"/>
        <v>39.833887043189371</v>
      </c>
      <c r="V20" s="189">
        <f t="shared" si="0"/>
        <v>55.913621262458477</v>
      </c>
      <c r="W20" s="189">
        <f t="shared" si="0"/>
        <v>77.10963455149502</v>
      </c>
      <c r="X20" s="189">
        <f t="shared" si="0"/>
        <v>86.245847176079735</v>
      </c>
      <c r="Y20" s="189">
        <f t="shared" si="0"/>
        <v>100.1328903654485</v>
      </c>
      <c r="Z20" s="189">
        <f t="shared" si="0"/>
        <v>104.15282392026577</v>
      </c>
      <c r="AA20" s="189">
        <f t="shared" si="0"/>
        <v>105.61461794019932</v>
      </c>
      <c r="AB20" s="189">
        <f t="shared" si="0"/>
        <v>109.99999999999999</v>
      </c>
      <c r="AC20" s="184"/>
    </row>
    <row r="21" spans="1:29">
      <c r="A21" s="185" t="s">
        <v>482</v>
      </c>
      <c r="B21" s="186">
        <v>54.239401496259347</v>
      </c>
      <c r="C21" s="186">
        <v>64.713216957605979</v>
      </c>
      <c r="D21" s="186">
        <v>44.139650872817953</v>
      </c>
      <c r="E21" s="186">
        <v>52.369077306733161</v>
      </c>
      <c r="F21" s="186">
        <v>40.024937655860334</v>
      </c>
      <c r="G21" s="186">
        <v>63.59102244389026</v>
      </c>
      <c r="H21" s="186">
        <v>35.5361596009975</v>
      </c>
      <c r="I21" s="186">
        <v>42.269326683291759</v>
      </c>
      <c r="J21" s="186">
        <v>43.391521197007478</v>
      </c>
      <c r="K21" s="186">
        <v>60.598503740648368</v>
      </c>
      <c r="L21" s="186">
        <v>52.743142144638398</v>
      </c>
      <c r="M21" s="186">
        <v>46.38403990024937</v>
      </c>
      <c r="N21" s="187">
        <f t="shared" si="2"/>
        <v>599.99999999999989</v>
      </c>
      <c r="O21" s="181"/>
      <c r="P21" s="188" t="s">
        <v>482</v>
      </c>
      <c r="Q21" s="189">
        <f t="shared" si="1"/>
        <v>54.239401496259347</v>
      </c>
      <c r="R21" s="189">
        <f t="shared" ref="R21:AB31" si="3">+Q21+C21</f>
        <v>118.95261845386533</v>
      </c>
      <c r="S21" s="189">
        <f t="shared" si="3"/>
        <v>163.09226932668327</v>
      </c>
      <c r="T21" s="189">
        <f t="shared" si="3"/>
        <v>215.46134663341644</v>
      </c>
      <c r="U21" s="189">
        <f t="shared" si="3"/>
        <v>255.48628428927677</v>
      </c>
      <c r="V21" s="189">
        <f t="shared" si="3"/>
        <v>319.07730673316701</v>
      </c>
      <c r="W21" s="189">
        <f t="shared" si="3"/>
        <v>354.61346633416451</v>
      </c>
      <c r="X21" s="189">
        <f t="shared" si="3"/>
        <v>396.88279301745627</v>
      </c>
      <c r="Y21" s="189">
        <f t="shared" si="3"/>
        <v>440.27431421446374</v>
      </c>
      <c r="Z21" s="189">
        <f t="shared" si="3"/>
        <v>500.87281795511211</v>
      </c>
      <c r="AA21" s="189">
        <f t="shared" si="3"/>
        <v>553.61596009975051</v>
      </c>
      <c r="AB21" s="189">
        <f t="shared" si="3"/>
        <v>599.99999999999989</v>
      </c>
      <c r="AC21" s="184"/>
    </row>
    <row r="22" spans="1:29">
      <c r="A22" s="185" t="s">
        <v>483</v>
      </c>
      <c r="B22" s="186">
        <v>16.539050535987752</v>
      </c>
      <c r="C22" s="186">
        <v>19.111791730474735</v>
      </c>
      <c r="D22" s="186">
        <v>18.744257274119452</v>
      </c>
      <c r="E22" s="186">
        <v>24.992343032159269</v>
      </c>
      <c r="F22" s="186">
        <v>16.906584992343035</v>
      </c>
      <c r="G22" s="186">
        <v>20.581929555895872</v>
      </c>
      <c r="H22" s="186">
        <v>26.462480857580402</v>
      </c>
      <c r="I22" s="186">
        <v>26.094946401225123</v>
      </c>
      <c r="J22" s="186">
        <v>18.376722817764172</v>
      </c>
      <c r="K22" s="186">
        <v>19.846860643185302</v>
      </c>
      <c r="L22" s="186">
        <v>15.068912710566618</v>
      </c>
      <c r="M22" s="186">
        <v>17.274119448698318</v>
      </c>
      <c r="N22" s="187">
        <f t="shared" si="2"/>
        <v>240.00000000000003</v>
      </c>
      <c r="O22" s="181"/>
      <c r="P22" s="188" t="s">
        <v>483</v>
      </c>
      <c r="Q22" s="189">
        <f t="shared" si="1"/>
        <v>16.539050535987752</v>
      </c>
      <c r="R22" s="189">
        <f t="shared" si="3"/>
        <v>35.65084226646249</v>
      </c>
      <c r="S22" s="189">
        <f t="shared" si="3"/>
        <v>54.395099540581938</v>
      </c>
      <c r="T22" s="189">
        <f t="shared" si="3"/>
        <v>79.387442572741207</v>
      </c>
      <c r="U22" s="189">
        <f t="shared" si="3"/>
        <v>96.294027565084235</v>
      </c>
      <c r="V22" s="189">
        <f t="shared" si="3"/>
        <v>116.8759571209801</v>
      </c>
      <c r="W22" s="189">
        <f t="shared" si="3"/>
        <v>143.33843797856051</v>
      </c>
      <c r="X22" s="189">
        <f t="shared" si="3"/>
        <v>169.43338437978562</v>
      </c>
      <c r="Y22" s="189">
        <f t="shared" si="3"/>
        <v>187.8101071975498</v>
      </c>
      <c r="Z22" s="189">
        <f t="shared" si="3"/>
        <v>207.65696784073509</v>
      </c>
      <c r="AA22" s="189">
        <f t="shared" si="3"/>
        <v>222.72588055130171</v>
      </c>
      <c r="AB22" s="189">
        <f t="shared" si="3"/>
        <v>240.00000000000003</v>
      </c>
      <c r="AC22" s="184"/>
    </row>
    <row r="23" spans="1:29">
      <c r="A23" s="185" t="s">
        <v>484</v>
      </c>
      <c r="B23" s="186">
        <v>56.847201210287437</v>
      </c>
      <c r="C23" s="186">
        <v>94.868381240544622</v>
      </c>
      <c r="D23" s="186">
        <v>99.667170953101348</v>
      </c>
      <c r="E23" s="186">
        <v>104.83509833585475</v>
      </c>
      <c r="F23" s="186">
        <v>86.0090771558245</v>
      </c>
      <c r="G23" s="186">
        <v>169.43419062027232</v>
      </c>
      <c r="H23" s="186">
        <v>111.47957639939486</v>
      </c>
      <c r="I23" s="186">
        <v>93.391830559757921</v>
      </c>
      <c r="J23" s="186">
        <v>124.39939485627835</v>
      </c>
      <c r="K23" s="186">
        <v>94.130105900151278</v>
      </c>
      <c r="L23" s="186">
        <v>73.827534039334338</v>
      </c>
      <c r="M23" s="186">
        <v>111.11043872919817</v>
      </c>
      <c r="N23" s="187">
        <f t="shared" si="2"/>
        <v>1220</v>
      </c>
      <c r="O23" s="181"/>
      <c r="P23" s="188" t="s">
        <v>484</v>
      </c>
      <c r="Q23" s="189">
        <f t="shared" si="1"/>
        <v>56.847201210287437</v>
      </c>
      <c r="R23" s="189">
        <f t="shared" si="3"/>
        <v>151.71558245083207</v>
      </c>
      <c r="S23" s="189">
        <f t="shared" si="3"/>
        <v>251.38275340393341</v>
      </c>
      <c r="T23" s="189">
        <f t="shared" si="3"/>
        <v>356.21785173978816</v>
      </c>
      <c r="U23" s="189">
        <f t="shared" si="3"/>
        <v>442.22692889561267</v>
      </c>
      <c r="V23" s="189">
        <f t="shared" si="3"/>
        <v>611.66111951588505</v>
      </c>
      <c r="W23" s="189">
        <f t="shared" si="3"/>
        <v>723.14069591527993</v>
      </c>
      <c r="X23" s="189">
        <f t="shared" si="3"/>
        <v>816.53252647503791</v>
      </c>
      <c r="Y23" s="189">
        <f t="shared" si="3"/>
        <v>940.93192133131629</v>
      </c>
      <c r="Z23" s="189">
        <f t="shared" si="3"/>
        <v>1035.0620272314675</v>
      </c>
      <c r="AA23" s="189">
        <f t="shared" si="3"/>
        <v>1108.8895612708018</v>
      </c>
      <c r="AB23" s="189">
        <f t="shared" si="3"/>
        <v>1220</v>
      </c>
      <c r="AC23" s="184"/>
    </row>
    <row r="24" spans="1:29">
      <c r="A24" s="185" t="s">
        <v>485</v>
      </c>
      <c r="B24" s="186">
        <v>18.40433772269558</v>
      </c>
      <c r="C24" s="186">
        <v>6.2742060418280392</v>
      </c>
      <c r="D24" s="186">
        <v>10.038729666924864</v>
      </c>
      <c r="E24" s="186">
        <v>7.3199070487993794</v>
      </c>
      <c r="F24" s="186">
        <v>13.175832687838883</v>
      </c>
      <c r="G24" s="186">
        <v>42.246320681642132</v>
      </c>
      <c r="H24" s="186">
        <v>29.697908597986054</v>
      </c>
      <c r="I24" s="186">
        <v>48.102246320681637</v>
      </c>
      <c r="J24" s="186">
        <v>37.436096049573969</v>
      </c>
      <c r="K24" s="186">
        <v>10.038729666924864</v>
      </c>
      <c r="L24" s="186">
        <v>36.80867544539116</v>
      </c>
      <c r="M24" s="186">
        <v>10.4570100697134</v>
      </c>
      <c r="N24" s="187">
        <f t="shared" si="2"/>
        <v>270</v>
      </c>
      <c r="O24" s="181"/>
      <c r="P24" s="188" t="s">
        <v>485</v>
      </c>
      <c r="Q24" s="189">
        <f t="shared" si="1"/>
        <v>18.40433772269558</v>
      </c>
      <c r="R24" s="189">
        <f t="shared" si="3"/>
        <v>24.678543764523617</v>
      </c>
      <c r="S24" s="189">
        <f t="shared" si="3"/>
        <v>34.717273431448483</v>
      </c>
      <c r="T24" s="189">
        <f t="shared" si="3"/>
        <v>42.037180480247862</v>
      </c>
      <c r="U24" s="189">
        <f t="shared" si="3"/>
        <v>55.213013168086746</v>
      </c>
      <c r="V24" s="189">
        <f t="shared" si="3"/>
        <v>97.459333849728878</v>
      </c>
      <c r="W24" s="189">
        <f t="shared" si="3"/>
        <v>127.15724244771494</v>
      </c>
      <c r="X24" s="189">
        <f t="shared" si="3"/>
        <v>175.25948876839658</v>
      </c>
      <c r="Y24" s="189">
        <f t="shared" si="3"/>
        <v>212.69558481797054</v>
      </c>
      <c r="Z24" s="189">
        <f t="shared" si="3"/>
        <v>222.73431448489541</v>
      </c>
      <c r="AA24" s="189">
        <f t="shared" si="3"/>
        <v>259.54298993028658</v>
      </c>
      <c r="AB24" s="189">
        <f t="shared" si="3"/>
        <v>270</v>
      </c>
      <c r="AC24" s="184"/>
    </row>
    <row r="25" spans="1:29">
      <c r="A25" s="185" t="s">
        <v>486</v>
      </c>
      <c r="B25" s="186">
        <v>149.6862210095498</v>
      </c>
      <c r="C25" s="186">
        <v>161.5203880551766</v>
      </c>
      <c r="D25" s="186">
        <v>192.8649386084584</v>
      </c>
      <c r="E25" s="186">
        <v>168.23707745945129</v>
      </c>
      <c r="F25" s="186">
        <v>143.28937395785965</v>
      </c>
      <c r="G25" s="186">
        <v>170.79581628012733</v>
      </c>
      <c r="H25" s="186">
        <v>197.98241624981054</v>
      </c>
      <c r="I25" s="186">
        <v>194.14430801879644</v>
      </c>
      <c r="J25" s="186">
        <v>217.49279975746552</v>
      </c>
      <c r="K25" s="186">
        <v>191.58556919812034</v>
      </c>
      <c r="L25" s="186">
        <v>165.03865393360618</v>
      </c>
      <c r="M25" s="186">
        <v>157.362437471578</v>
      </c>
      <c r="N25" s="187">
        <f t="shared" si="2"/>
        <v>2110</v>
      </c>
      <c r="O25" s="181"/>
      <c r="P25" s="188" t="s">
        <v>486</v>
      </c>
      <c r="Q25" s="189">
        <f t="shared" si="1"/>
        <v>149.6862210095498</v>
      </c>
      <c r="R25" s="189">
        <f t="shared" si="3"/>
        <v>311.20660906472642</v>
      </c>
      <c r="S25" s="189">
        <f t="shared" si="3"/>
        <v>504.0715476731848</v>
      </c>
      <c r="T25" s="189">
        <f t="shared" si="3"/>
        <v>672.30862513263605</v>
      </c>
      <c r="U25" s="189">
        <f t="shared" si="3"/>
        <v>815.5979990904957</v>
      </c>
      <c r="V25" s="189">
        <f t="shared" si="3"/>
        <v>986.39381537062309</v>
      </c>
      <c r="W25" s="189">
        <f t="shared" si="3"/>
        <v>1184.3762316204336</v>
      </c>
      <c r="X25" s="189">
        <f t="shared" si="3"/>
        <v>1378.52053963923</v>
      </c>
      <c r="Y25" s="189">
        <f t="shared" si="3"/>
        <v>1596.0133393966955</v>
      </c>
      <c r="Z25" s="189">
        <f t="shared" si="3"/>
        <v>1787.5989085948158</v>
      </c>
      <c r="AA25" s="189">
        <f t="shared" si="3"/>
        <v>1952.637562528422</v>
      </c>
      <c r="AB25" s="189">
        <f t="shared" si="3"/>
        <v>2110</v>
      </c>
      <c r="AC25" s="184"/>
    </row>
    <row r="26" spans="1:29">
      <c r="A26" s="185" t="s">
        <v>487</v>
      </c>
      <c r="B26" s="186">
        <v>41.840346047974833</v>
      </c>
      <c r="C26" s="186">
        <v>47.896185607550144</v>
      </c>
      <c r="D26" s="186">
        <v>49.823043649233199</v>
      </c>
      <c r="E26" s="186">
        <v>63.311049941014552</v>
      </c>
      <c r="F26" s="186">
        <v>73.771136453008253</v>
      </c>
      <c r="G26" s="186">
        <v>101.84821077467558</v>
      </c>
      <c r="H26" s="186">
        <v>54.227290601651596</v>
      </c>
      <c r="I26" s="186">
        <v>65.788438851749902</v>
      </c>
      <c r="J26" s="186">
        <v>57.530475815965396</v>
      </c>
      <c r="K26" s="186">
        <v>42.115611482500988</v>
      </c>
      <c r="L26" s="186">
        <v>56.154148643334644</v>
      </c>
      <c r="M26" s="186">
        <v>45.694062131340942</v>
      </c>
      <c r="N26" s="187">
        <f t="shared" si="2"/>
        <v>700</v>
      </c>
      <c r="O26" s="181"/>
      <c r="P26" s="188" t="s">
        <v>487</v>
      </c>
      <c r="Q26" s="189">
        <f t="shared" si="1"/>
        <v>41.840346047974833</v>
      </c>
      <c r="R26" s="189">
        <f t="shared" si="3"/>
        <v>89.736531655524971</v>
      </c>
      <c r="S26" s="189">
        <f t="shared" si="3"/>
        <v>139.55957530475817</v>
      </c>
      <c r="T26" s="189">
        <f t="shared" si="3"/>
        <v>202.87062524577271</v>
      </c>
      <c r="U26" s="189">
        <f t="shared" si="3"/>
        <v>276.64176169878095</v>
      </c>
      <c r="V26" s="189">
        <f t="shared" si="3"/>
        <v>378.48997247345653</v>
      </c>
      <c r="W26" s="189">
        <f t="shared" si="3"/>
        <v>432.71726307510812</v>
      </c>
      <c r="X26" s="189">
        <f t="shared" si="3"/>
        <v>498.50570192685802</v>
      </c>
      <c r="Y26" s="189">
        <f t="shared" si="3"/>
        <v>556.03617774282338</v>
      </c>
      <c r="Z26" s="189">
        <f t="shared" si="3"/>
        <v>598.15178922532436</v>
      </c>
      <c r="AA26" s="189">
        <f t="shared" si="3"/>
        <v>654.30593786865904</v>
      </c>
      <c r="AB26" s="189">
        <f t="shared" si="3"/>
        <v>700</v>
      </c>
      <c r="AC26" s="184"/>
    </row>
    <row r="27" spans="1:29">
      <c r="A27" s="185" t="s">
        <v>488</v>
      </c>
      <c r="B27" s="186">
        <v>9.4940476190476168</v>
      </c>
      <c r="C27" s="186">
        <v>7.2023809523809508</v>
      </c>
      <c r="D27" s="186">
        <v>7.8571428571428568</v>
      </c>
      <c r="E27" s="186">
        <v>7.2023809523809508</v>
      </c>
      <c r="F27" s="186">
        <v>7.2023809523809508</v>
      </c>
      <c r="G27" s="186">
        <v>18.00595238095238</v>
      </c>
      <c r="H27" s="186">
        <v>9.8214285714285694</v>
      </c>
      <c r="I27" s="186">
        <v>14.404761904761902</v>
      </c>
      <c r="J27" s="186">
        <v>11.45833333333333</v>
      </c>
      <c r="K27" s="186">
        <v>7.8571428571428568</v>
      </c>
      <c r="L27" s="186">
        <v>2.6190476190476186</v>
      </c>
      <c r="M27" s="186">
        <v>6.8749999999999991</v>
      </c>
      <c r="N27" s="187">
        <f t="shared" si="2"/>
        <v>109.99999999999999</v>
      </c>
      <c r="O27" s="181"/>
      <c r="P27" s="188" t="s">
        <v>488</v>
      </c>
      <c r="Q27" s="189">
        <f t="shared" si="1"/>
        <v>9.4940476190476168</v>
      </c>
      <c r="R27" s="189">
        <f t="shared" si="3"/>
        <v>16.696428571428569</v>
      </c>
      <c r="S27" s="189">
        <f t="shared" si="3"/>
        <v>24.553571428571427</v>
      </c>
      <c r="T27" s="189">
        <f t="shared" si="3"/>
        <v>31.75595238095238</v>
      </c>
      <c r="U27" s="189">
        <f t="shared" si="3"/>
        <v>38.958333333333329</v>
      </c>
      <c r="V27" s="189">
        <f t="shared" si="3"/>
        <v>56.964285714285708</v>
      </c>
      <c r="W27" s="189">
        <f t="shared" si="3"/>
        <v>66.785714285714278</v>
      </c>
      <c r="X27" s="189">
        <f t="shared" si="3"/>
        <v>81.190476190476176</v>
      </c>
      <c r="Y27" s="189">
        <f t="shared" si="3"/>
        <v>92.648809523809504</v>
      </c>
      <c r="Z27" s="189">
        <f t="shared" si="3"/>
        <v>100.50595238095237</v>
      </c>
      <c r="AA27" s="189">
        <f t="shared" si="3"/>
        <v>103.12499999999999</v>
      </c>
      <c r="AB27" s="189">
        <f t="shared" si="3"/>
        <v>109.99999999999999</v>
      </c>
      <c r="AC27" s="184"/>
    </row>
    <row r="28" spans="1:29">
      <c r="A28" s="185" t="s">
        <v>489</v>
      </c>
      <c r="B28" s="186">
        <v>12.173913043478262</v>
      </c>
      <c r="C28" s="186">
        <v>14.492753623188406</v>
      </c>
      <c r="D28" s="186">
        <v>15.362318840579711</v>
      </c>
      <c r="E28" s="186">
        <v>17.681159420289855</v>
      </c>
      <c r="F28" s="186">
        <v>23.478260869565219</v>
      </c>
      <c r="G28" s="186">
        <v>27.826086956521738</v>
      </c>
      <c r="H28" s="186">
        <v>24.347826086956523</v>
      </c>
      <c r="I28" s="186">
        <v>18.840579710144929</v>
      </c>
      <c r="J28" s="186">
        <v>9.27536231884058</v>
      </c>
      <c r="K28" s="186">
        <v>16.231884057971016</v>
      </c>
      <c r="L28" s="186">
        <v>10.434782608695652</v>
      </c>
      <c r="M28" s="186">
        <v>9.8550724637681171</v>
      </c>
      <c r="N28" s="187">
        <f t="shared" si="2"/>
        <v>200.00000000000003</v>
      </c>
      <c r="O28" s="181"/>
      <c r="P28" s="188" t="s">
        <v>489</v>
      </c>
      <c r="Q28" s="189">
        <f t="shared" si="1"/>
        <v>12.173913043478262</v>
      </c>
      <c r="R28" s="189">
        <f t="shared" si="3"/>
        <v>26.666666666666668</v>
      </c>
      <c r="S28" s="189">
        <f t="shared" si="3"/>
        <v>42.028985507246375</v>
      </c>
      <c r="T28" s="189">
        <f t="shared" si="3"/>
        <v>59.710144927536234</v>
      </c>
      <c r="U28" s="189">
        <f t="shared" si="3"/>
        <v>83.188405797101453</v>
      </c>
      <c r="V28" s="189">
        <f t="shared" si="3"/>
        <v>111.01449275362319</v>
      </c>
      <c r="W28" s="189">
        <f t="shared" si="3"/>
        <v>135.36231884057972</v>
      </c>
      <c r="X28" s="189">
        <f t="shared" si="3"/>
        <v>154.20289855072465</v>
      </c>
      <c r="Y28" s="189">
        <f t="shared" si="3"/>
        <v>163.47826086956525</v>
      </c>
      <c r="Z28" s="189">
        <f t="shared" si="3"/>
        <v>179.71014492753625</v>
      </c>
      <c r="AA28" s="189">
        <f t="shared" si="3"/>
        <v>190.1449275362319</v>
      </c>
      <c r="AB28" s="189">
        <f t="shared" si="3"/>
        <v>200.00000000000003</v>
      </c>
      <c r="AC28" s="184"/>
    </row>
    <row r="29" spans="1:29">
      <c r="A29" s="185" t="s">
        <v>490</v>
      </c>
      <c r="B29" s="186">
        <v>43.510054844606948</v>
      </c>
      <c r="C29" s="186">
        <v>47.989031078610601</v>
      </c>
      <c r="D29" s="186">
        <v>62.70566727605118</v>
      </c>
      <c r="E29" s="186">
        <v>50.228519195612428</v>
      </c>
      <c r="F29" s="186">
        <v>62.70566727605118</v>
      </c>
      <c r="G29" s="186">
        <v>66.224862888482633</v>
      </c>
      <c r="H29" s="186">
        <v>71.983546617915906</v>
      </c>
      <c r="I29" s="186">
        <v>62.065813528336378</v>
      </c>
      <c r="J29" s="186">
        <v>57.586837294332724</v>
      </c>
      <c r="K29" s="186">
        <v>58.546617915904932</v>
      </c>
      <c r="L29" s="186">
        <v>58.546617915904932</v>
      </c>
      <c r="M29" s="186">
        <v>57.906764168190129</v>
      </c>
      <c r="N29" s="187">
        <f t="shared" si="2"/>
        <v>699.99999999999989</v>
      </c>
      <c r="O29" s="181"/>
      <c r="P29" s="188" t="s">
        <v>490</v>
      </c>
      <c r="Q29" s="189">
        <f t="shared" si="1"/>
        <v>43.510054844606948</v>
      </c>
      <c r="R29" s="189">
        <f t="shared" si="3"/>
        <v>91.49908592321755</v>
      </c>
      <c r="S29" s="189">
        <f t="shared" si="3"/>
        <v>154.20475319926874</v>
      </c>
      <c r="T29" s="189">
        <f t="shared" si="3"/>
        <v>204.43327239488116</v>
      </c>
      <c r="U29" s="189">
        <f t="shared" si="3"/>
        <v>267.13893967093236</v>
      </c>
      <c r="V29" s="189">
        <f t="shared" si="3"/>
        <v>333.36380255941498</v>
      </c>
      <c r="W29" s="189">
        <f t="shared" si="3"/>
        <v>405.3473491773309</v>
      </c>
      <c r="X29" s="189">
        <f t="shared" si="3"/>
        <v>467.41316270566728</v>
      </c>
      <c r="Y29" s="189">
        <f t="shared" si="3"/>
        <v>525</v>
      </c>
      <c r="Z29" s="189">
        <f t="shared" si="3"/>
        <v>583.5466179159049</v>
      </c>
      <c r="AA29" s="189">
        <f t="shared" si="3"/>
        <v>642.09323583180981</v>
      </c>
      <c r="AB29" s="189">
        <f t="shared" si="3"/>
        <v>699.99999999999989</v>
      </c>
      <c r="AC29" s="184"/>
    </row>
    <row r="30" spans="1:29">
      <c r="A30" s="185" t="s">
        <v>491</v>
      </c>
      <c r="B30" s="186">
        <v>9.0640394088669964</v>
      </c>
      <c r="C30" s="186">
        <v>28.374384236453206</v>
      </c>
      <c r="D30" s="186">
        <v>7.8817733990147794</v>
      </c>
      <c r="E30" s="186">
        <v>14.97536945812808</v>
      </c>
      <c r="F30" s="186">
        <v>16.157635467980299</v>
      </c>
      <c r="G30" s="186">
        <v>24.039408866995075</v>
      </c>
      <c r="H30" s="186">
        <v>16.551724137931036</v>
      </c>
      <c r="I30" s="186">
        <v>7.0935960591133016</v>
      </c>
      <c r="J30" s="186">
        <v>13.793103448275863</v>
      </c>
      <c r="K30" s="186">
        <v>6.305418719211823</v>
      </c>
      <c r="L30" s="186">
        <v>9.0640394088669964</v>
      </c>
      <c r="M30" s="186">
        <v>6.6995073891625632</v>
      </c>
      <c r="N30" s="187">
        <f t="shared" si="2"/>
        <v>160</v>
      </c>
      <c r="O30" s="181"/>
      <c r="P30" s="188" t="s">
        <v>491</v>
      </c>
      <c r="Q30" s="189">
        <f t="shared" si="1"/>
        <v>9.0640394088669964</v>
      </c>
      <c r="R30" s="189">
        <f t="shared" si="3"/>
        <v>37.438423645320199</v>
      </c>
      <c r="S30" s="189">
        <f t="shared" si="3"/>
        <v>45.320197044334975</v>
      </c>
      <c r="T30" s="189">
        <f t="shared" si="3"/>
        <v>60.295566502463053</v>
      </c>
      <c r="U30" s="189">
        <f t="shared" si="3"/>
        <v>76.453201970443359</v>
      </c>
      <c r="V30" s="189">
        <f t="shared" si="3"/>
        <v>100.49261083743843</v>
      </c>
      <c r="W30" s="189">
        <f t="shared" si="3"/>
        <v>117.04433497536947</v>
      </c>
      <c r="X30" s="189">
        <f t="shared" si="3"/>
        <v>124.13793103448276</v>
      </c>
      <c r="Y30" s="189">
        <f t="shared" si="3"/>
        <v>137.93103448275863</v>
      </c>
      <c r="Z30" s="189">
        <f t="shared" si="3"/>
        <v>144.23645320197045</v>
      </c>
      <c r="AA30" s="189">
        <f t="shared" si="3"/>
        <v>153.30049261083744</v>
      </c>
      <c r="AB30" s="189">
        <f t="shared" si="3"/>
        <v>160</v>
      </c>
      <c r="AC30" s="184"/>
    </row>
    <row r="31" spans="1:29">
      <c r="A31" s="190" t="s">
        <v>492</v>
      </c>
      <c r="B31" s="191">
        <v>11.65202108963093</v>
      </c>
      <c r="C31" s="191">
        <v>8.6643233743409471</v>
      </c>
      <c r="D31" s="191">
        <v>13.743409490333919</v>
      </c>
      <c r="E31" s="191">
        <v>9.8594024604569412</v>
      </c>
      <c r="F31" s="191">
        <v>20.913884007029875</v>
      </c>
      <c r="G31" s="191">
        <v>28.084358523725829</v>
      </c>
      <c r="H31" s="191">
        <v>21.212653778558874</v>
      </c>
      <c r="I31" s="191">
        <v>7.7680140597539529</v>
      </c>
      <c r="J31" s="191">
        <v>10.755711775043935</v>
      </c>
      <c r="K31" s="191">
        <v>5.3778558875219673</v>
      </c>
      <c r="L31" s="191">
        <v>24.499121265377855</v>
      </c>
      <c r="M31" s="191">
        <v>7.4692442882249566</v>
      </c>
      <c r="N31" s="192">
        <f>SUM(B31:M31)</f>
        <v>170</v>
      </c>
      <c r="O31" s="181"/>
      <c r="P31" s="193" t="s">
        <v>492</v>
      </c>
      <c r="Q31" s="194">
        <f t="shared" si="1"/>
        <v>11.65202108963093</v>
      </c>
      <c r="R31" s="194">
        <f t="shared" si="3"/>
        <v>20.316344463971877</v>
      </c>
      <c r="S31" s="194">
        <f t="shared" si="3"/>
        <v>34.059753954305798</v>
      </c>
      <c r="T31" s="194">
        <f t="shared" si="3"/>
        <v>43.919156414762739</v>
      </c>
      <c r="U31" s="194">
        <f t="shared" si="3"/>
        <v>64.833040421792617</v>
      </c>
      <c r="V31" s="194">
        <f t="shared" si="3"/>
        <v>92.917398945518443</v>
      </c>
      <c r="W31" s="194">
        <f t="shared" si="3"/>
        <v>114.13005272407732</v>
      </c>
      <c r="X31" s="194">
        <f t="shared" si="3"/>
        <v>121.89806678383127</v>
      </c>
      <c r="Y31" s="194">
        <f t="shared" si="3"/>
        <v>132.65377855887522</v>
      </c>
      <c r="Z31" s="194">
        <f t="shared" si="3"/>
        <v>138.03163444639719</v>
      </c>
      <c r="AA31" s="194">
        <f t="shared" si="3"/>
        <v>162.53075571177504</v>
      </c>
      <c r="AB31" s="194">
        <f t="shared" si="3"/>
        <v>170</v>
      </c>
      <c r="AC31" s="184"/>
    </row>
    <row r="32" spans="1:29" ht="21.75" thickBot="1">
      <c r="A32" s="195" t="s">
        <v>2</v>
      </c>
      <c r="B32" s="196">
        <f>SUM(B5:B31)</f>
        <v>1383.8072126675549</v>
      </c>
      <c r="C32" s="196">
        <f t="shared" ref="C32:M32" si="4">SUM(C5:C31)</f>
        <v>1398.8030379025624</v>
      </c>
      <c r="D32" s="196">
        <f t="shared" si="4"/>
        <v>1517.102543325296</v>
      </c>
      <c r="E32" s="196">
        <f t="shared" si="4"/>
        <v>1520.6144018089069</v>
      </c>
      <c r="F32" s="196">
        <f t="shared" si="4"/>
        <v>1523.5253675221966</v>
      </c>
      <c r="G32" s="196">
        <f t="shared" si="4"/>
        <v>2024.5520644516137</v>
      </c>
      <c r="H32" s="196">
        <f t="shared" si="4"/>
        <v>1537.4739636264449</v>
      </c>
      <c r="I32" s="196">
        <f t="shared" si="4"/>
        <v>1610.2785882960513</v>
      </c>
      <c r="J32" s="196">
        <f t="shared" si="4"/>
        <v>1791.6941468695118</v>
      </c>
      <c r="K32" s="196">
        <f t="shared" si="4"/>
        <v>1532.0741435613375</v>
      </c>
      <c r="L32" s="196">
        <f t="shared" si="4"/>
        <v>1541.0969981373999</v>
      </c>
      <c r="M32" s="196">
        <f t="shared" si="4"/>
        <v>1562.9775318311247</v>
      </c>
      <c r="N32" s="197">
        <f>SUM(N5:N31)</f>
        <v>18944</v>
      </c>
      <c r="O32" s="181"/>
      <c r="P32" s="198" t="s">
        <v>2</v>
      </c>
      <c r="Q32" s="199">
        <f>SUM(Q5:Q31)</f>
        <v>1383.8072126675549</v>
      </c>
      <c r="R32" s="199">
        <f t="shared" ref="R32:AA32" si="5">SUM(R5:R31)</f>
        <v>2782.6102505701165</v>
      </c>
      <c r="S32" s="199">
        <f t="shared" si="5"/>
        <v>4299.7127938954136</v>
      </c>
      <c r="T32" s="199">
        <f t="shared" si="5"/>
        <v>5820.3271957043189</v>
      </c>
      <c r="U32" s="199">
        <f t="shared" si="5"/>
        <v>7343.8525632265164</v>
      </c>
      <c r="V32" s="199">
        <f t="shared" si="5"/>
        <v>9368.4046276781319</v>
      </c>
      <c r="W32" s="199">
        <f t="shared" si="5"/>
        <v>10905.878591304574</v>
      </c>
      <c r="X32" s="199">
        <f t="shared" si="5"/>
        <v>12516.157179600626</v>
      </c>
      <c r="Y32" s="199">
        <f t="shared" si="5"/>
        <v>14307.851326470141</v>
      </c>
      <c r="Z32" s="199">
        <f t="shared" si="5"/>
        <v>15839.925470031476</v>
      </c>
      <c r="AA32" s="199">
        <f t="shared" si="5"/>
        <v>17381.022468168871</v>
      </c>
      <c r="AB32" s="199">
        <f>SUM(AB5:AB31)</f>
        <v>18944</v>
      </c>
      <c r="AC32" s="184"/>
    </row>
    <row r="33" spans="2:13" ht="9.75" customHeight="1"/>
    <row r="34" spans="2:13"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</row>
    <row r="35" spans="2:13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</sheetData>
  <mergeCells count="27">
    <mergeCell ref="Z3:Z4"/>
    <mergeCell ref="AA3:AA4"/>
    <mergeCell ref="AB3:AB4"/>
    <mergeCell ref="T3:T4"/>
    <mergeCell ref="U3:U4"/>
    <mergeCell ref="V3:V4"/>
    <mergeCell ref="W3:W4"/>
    <mergeCell ref="X3:X4"/>
    <mergeCell ref="Y3:Y4"/>
    <mergeCell ref="S3:S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F3:F4"/>
    <mergeCell ref="A3:A4"/>
    <mergeCell ref="B3:B4"/>
    <mergeCell ref="C3:C4"/>
    <mergeCell ref="D3:D4"/>
    <mergeCell ref="E3:E4"/>
  </mergeCells>
  <pageMargins left="0.51181102362204722" right="0.35433070866141736" top="0.43307086614173229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BFD1E-845B-4665-8196-A4EB2E9909D5}">
  <sheetPr>
    <tabColor theme="4" tint="0.79998168889431442"/>
    <pageSetUpPr fitToPage="1"/>
  </sheetPr>
  <dimension ref="A1:S58"/>
  <sheetViews>
    <sheetView zoomScale="70" zoomScaleNormal="70" workbookViewId="0">
      <selection activeCell="K10" sqref="K10"/>
    </sheetView>
  </sheetViews>
  <sheetFormatPr defaultColWidth="10.7109375" defaultRowHeight="30" customHeight="1"/>
  <cols>
    <col min="1" max="1" width="7.42578125" style="305" bestFit="1" customWidth="1"/>
    <col min="2" max="2" width="21.7109375" style="305" customWidth="1"/>
    <col min="3" max="3" width="11.7109375" style="305" customWidth="1"/>
    <col min="4" max="4" width="12.85546875" style="450" customWidth="1"/>
    <col min="5" max="5" width="12.7109375" style="451" customWidth="1"/>
    <col min="6" max="6" width="14.7109375" style="305" customWidth="1"/>
    <col min="7" max="8" width="9.7109375" style="305" bestFit="1" customWidth="1"/>
    <col min="9" max="9" width="9.7109375" style="449" bestFit="1" customWidth="1"/>
    <col min="10" max="11" width="9.7109375" style="305" bestFit="1" customWidth="1"/>
    <col min="12" max="13" width="10.28515625" style="305" customWidth="1"/>
    <col min="14" max="15" width="9.85546875" style="305" customWidth="1"/>
    <col min="16" max="16" width="15.85546875" style="449" hidden="1" customWidth="1"/>
    <col min="17" max="17" width="11.28515625" style="449" hidden="1" customWidth="1"/>
    <col min="18" max="18" width="9.7109375" style="305" customWidth="1"/>
    <col min="19" max="16384" width="10.7109375" style="305"/>
  </cols>
  <sheetData>
    <row r="1" spans="1:19" ht="30" customHeight="1">
      <c r="A1" s="931" t="s">
        <v>552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</row>
    <row r="2" spans="1:19" ht="30" customHeight="1">
      <c r="A2" s="933" t="s">
        <v>588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</row>
    <row r="3" spans="1:19" ht="30" customHeight="1">
      <c r="A3" s="935" t="s">
        <v>553</v>
      </c>
      <c r="B3" s="937" t="s">
        <v>554</v>
      </c>
      <c r="C3" s="306" t="s">
        <v>555</v>
      </c>
      <c r="D3" s="307" t="s">
        <v>587</v>
      </c>
      <c r="E3" s="308" t="s">
        <v>422</v>
      </c>
      <c r="F3" s="939" t="s">
        <v>556</v>
      </c>
      <c r="G3" s="941" t="s">
        <v>557</v>
      </c>
      <c r="H3" s="942"/>
      <c r="I3" s="942"/>
      <c r="J3" s="942"/>
      <c r="K3" s="943"/>
      <c r="L3" s="309" t="s">
        <v>558</v>
      </c>
      <c r="M3" s="310" t="s">
        <v>558</v>
      </c>
      <c r="N3" s="310" t="s">
        <v>559</v>
      </c>
      <c r="O3" s="311" t="s">
        <v>559</v>
      </c>
      <c r="P3" s="944" t="s">
        <v>560</v>
      </c>
      <c r="Q3" s="945"/>
    </row>
    <row r="4" spans="1:19" ht="30" customHeight="1">
      <c r="A4" s="936"/>
      <c r="B4" s="938"/>
      <c r="C4" s="312">
        <v>2564</v>
      </c>
      <c r="D4" s="313">
        <v>2565</v>
      </c>
      <c r="E4" s="314">
        <v>2565</v>
      </c>
      <c r="F4" s="940"/>
      <c r="G4" s="315">
        <v>1</v>
      </c>
      <c r="H4" s="316">
        <v>2</v>
      </c>
      <c r="I4" s="541">
        <v>3</v>
      </c>
      <c r="J4" s="316">
        <v>4</v>
      </c>
      <c r="K4" s="317">
        <v>5</v>
      </c>
      <c r="L4" s="318" t="s">
        <v>561</v>
      </c>
      <c r="M4" s="319" t="s">
        <v>562</v>
      </c>
      <c r="N4" s="319" t="s">
        <v>563</v>
      </c>
      <c r="O4" s="320" t="s">
        <v>564</v>
      </c>
      <c r="P4" s="321" t="s">
        <v>565</v>
      </c>
      <c r="Q4" s="322" t="s">
        <v>566</v>
      </c>
    </row>
    <row r="5" spans="1:19" ht="30" hidden="1" customHeight="1">
      <c r="A5" s="929" t="s">
        <v>567</v>
      </c>
      <c r="B5" s="930"/>
      <c r="C5" s="323"/>
      <c r="D5" s="324"/>
      <c r="E5" s="325">
        <v>20495</v>
      </c>
      <c r="F5" s="326"/>
      <c r="G5" s="327">
        <f>+H5-L5</f>
        <v>17035</v>
      </c>
      <c r="H5" s="328">
        <f>+I5-M5</f>
        <v>17900</v>
      </c>
      <c r="I5" s="553">
        <f>+J5-N5</f>
        <v>18765</v>
      </c>
      <c r="J5" s="328">
        <f>+K5-O5</f>
        <v>19630</v>
      </c>
      <c r="K5" s="329">
        <f>+E5</f>
        <v>20495</v>
      </c>
      <c r="L5" s="330">
        <v>865</v>
      </c>
      <c r="M5" s="331">
        <v>865</v>
      </c>
      <c r="N5" s="331">
        <v>865</v>
      </c>
      <c r="O5" s="332">
        <v>865</v>
      </c>
      <c r="P5" s="333">
        <f>+P7</f>
        <v>17421</v>
      </c>
      <c r="Q5" s="334">
        <f>IF(P5&gt;=$K5,5,IF(P5&gt;=$J5,4+((P5-$J5)/($K5-$J5)),IF(P5&gt;=$I5,3+((P5-$I5)/($J5-$I5)),IF(P5&gt;=$H5,2+((P5-$H5)/($I5-$H5)),IF(P5&gt;=$G5,1+((P5-$G5)/($H5-$G5)),1)))))</f>
        <v>1.4462427745664739</v>
      </c>
    </row>
    <row r="6" spans="1:19" ht="30" hidden="1" customHeight="1">
      <c r="A6" s="335"/>
      <c r="B6" s="336"/>
      <c r="C6" s="336"/>
      <c r="D6" s="337"/>
      <c r="E6" s="338">
        <f>+E7-E5</f>
        <v>0</v>
      </c>
      <c r="F6" s="339"/>
      <c r="G6" s="340"/>
      <c r="H6" s="341"/>
      <c r="I6" s="554"/>
      <c r="J6" s="341"/>
      <c r="K6" s="342"/>
      <c r="L6" s="343"/>
      <c r="M6" s="344"/>
      <c r="N6" s="344"/>
      <c r="O6" s="345"/>
      <c r="P6" s="346"/>
      <c r="Q6" s="347"/>
    </row>
    <row r="7" spans="1:19" ht="30" customHeight="1">
      <c r="A7" s="348"/>
      <c r="B7" s="349" t="s">
        <v>568</v>
      </c>
      <c r="C7" s="350">
        <f t="shared" ref="C7:K7" si="0">SUM(C8:C34)</f>
        <v>17421</v>
      </c>
      <c r="D7" s="351">
        <f t="shared" si="0"/>
        <v>18085</v>
      </c>
      <c r="E7" s="352">
        <f t="shared" si="0"/>
        <v>20495</v>
      </c>
      <c r="F7" s="353">
        <f t="shared" si="0"/>
        <v>20495</v>
      </c>
      <c r="G7" s="354">
        <f t="shared" si="0"/>
        <v>17186</v>
      </c>
      <c r="H7" s="355">
        <f t="shared" si="0"/>
        <v>17596</v>
      </c>
      <c r="I7" s="555">
        <f t="shared" si="0"/>
        <v>18006</v>
      </c>
      <c r="J7" s="355">
        <f t="shared" si="0"/>
        <v>19243</v>
      </c>
      <c r="K7" s="356">
        <f t="shared" si="0"/>
        <v>20495</v>
      </c>
      <c r="L7" s="357">
        <f t="shared" ref="L7:N7" si="1">+H7-G7</f>
        <v>410</v>
      </c>
      <c r="M7" s="358">
        <f t="shared" si="1"/>
        <v>410</v>
      </c>
      <c r="N7" s="358">
        <f t="shared" si="1"/>
        <v>1237</v>
      </c>
      <c r="O7" s="359">
        <f>+K7-J7</f>
        <v>1252</v>
      </c>
      <c r="P7" s="360">
        <f>SUM(P8:P34)</f>
        <v>17421</v>
      </c>
      <c r="Q7" s="361">
        <f>IF(P7&gt;=$K7,5,IF(P7&gt;=$J7,4+((P7-$J7)/($K7-$J7)),IF(P7&gt;=$I7,3+((P7-$I7)/($J7-$I7)),IF(P7&gt;=$H7,2+((P7-$H7)/($I7-$H7)),IF(P7&gt;=$G7,1+((P7-$G7)/($H7-$G7)),1)))))</f>
        <v>1.5731707317073171</v>
      </c>
      <c r="S7" s="362"/>
    </row>
    <row r="8" spans="1:19" ht="30" customHeight="1">
      <c r="A8" s="363">
        <v>1</v>
      </c>
      <c r="B8" s="364" t="s">
        <v>569</v>
      </c>
      <c r="C8" s="365">
        <v>4980</v>
      </c>
      <c r="D8" s="366">
        <v>5000</v>
      </c>
      <c r="E8" s="367">
        <v>6065</v>
      </c>
      <c r="F8" s="368">
        <v>6000</v>
      </c>
      <c r="G8" s="369">
        <f>+H8-L8</f>
        <v>4760</v>
      </c>
      <c r="H8" s="370">
        <f>+I8-M8</f>
        <v>4880</v>
      </c>
      <c r="I8" s="556">
        <f t="shared" ref="I8:I16" si="2">+D8</f>
        <v>5000</v>
      </c>
      <c r="J8" s="370">
        <f>+K8-O8</f>
        <v>5500</v>
      </c>
      <c r="K8" s="371">
        <f>+F8</f>
        <v>6000</v>
      </c>
      <c r="L8" s="372">
        <f>+ROUND($F8*2%,0)</f>
        <v>120</v>
      </c>
      <c r="M8" s="373">
        <f>+ROUND($F8*2%,0)</f>
        <v>120</v>
      </c>
      <c r="N8" s="373">
        <f>+ROUND(($K8-$I8)/2,0)</f>
        <v>500</v>
      </c>
      <c r="O8" s="374">
        <f>+ROUND(($K8-$I8)/2,0)</f>
        <v>500</v>
      </c>
      <c r="P8" s="375">
        <v>4980</v>
      </c>
      <c r="Q8" s="376">
        <f t="shared" ref="Q8:Q34" si="3">IF(P8&gt;=$K8,5,IF(P8&gt;=$J8,4+((P8-$J8)/($K8-$J8)),IF(P8&gt;=$I8,3+((P8-$I8)/($J8-$I8)),IF(P8&gt;=$H8,2+((P8-$H8)/($I8-$H8)),IF(P8&gt;=$G8,1+((P8-$G8)/($H8-$G8)),1)))))</f>
        <v>2.8333333333333335</v>
      </c>
      <c r="S8" s="362"/>
    </row>
    <row r="9" spans="1:19" ht="30" customHeight="1">
      <c r="A9" s="377">
        <v>2</v>
      </c>
      <c r="B9" s="378" t="s">
        <v>521</v>
      </c>
      <c r="C9" s="379">
        <v>106</v>
      </c>
      <c r="D9" s="380">
        <v>110</v>
      </c>
      <c r="E9" s="381">
        <v>115</v>
      </c>
      <c r="F9" s="382">
        <v>115</v>
      </c>
      <c r="G9" s="383">
        <f t="shared" ref="G9:H24" si="4">+H9-L9</f>
        <v>106</v>
      </c>
      <c r="H9" s="384">
        <f t="shared" si="4"/>
        <v>108</v>
      </c>
      <c r="I9" s="557">
        <f t="shared" si="2"/>
        <v>110</v>
      </c>
      <c r="J9" s="384">
        <f t="shared" ref="I9:J24" si="5">+K9-O9</f>
        <v>112</v>
      </c>
      <c r="K9" s="385">
        <f t="shared" ref="K9:K34" si="6">+F9</f>
        <v>115</v>
      </c>
      <c r="L9" s="386">
        <f t="shared" ref="L9:N34" si="7">+ROUND($F9*2%,0)</f>
        <v>2</v>
      </c>
      <c r="M9" s="387">
        <f t="shared" si="7"/>
        <v>2</v>
      </c>
      <c r="N9" s="387">
        <f t="shared" ref="N9:O14" si="8">+ROUND(($K9-$I9)/2,0)</f>
        <v>3</v>
      </c>
      <c r="O9" s="388">
        <f t="shared" si="8"/>
        <v>3</v>
      </c>
      <c r="P9" s="375">
        <v>106</v>
      </c>
      <c r="Q9" s="376">
        <f t="shared" si="3"/>
        <v>1</v>
      </c>
      <c r="S9" s="362"/>
    </row>
    <row r="10" spans="1:19" ht="30" customHeight="1">
      <c r="A10" s="377">
        <v>3</v>
      </c>
      <c r="B10" s="378" t="s">
        <v>522</v>
      </c>
      <c r="C10" s="379">
        <v>1065</v>
      </c>
      <c r="D10" s="380">
        <v>1200</v>
      </c>
      <c r="E10" s="381">
        <v>1525</v>
      </c>
      <c r="F10" s="382">
        <v>1525</v>
      </c>
      <c r="G10" s="383">
        <f t="shared" si="4"/>
        <v>1138</v>
      </c>
      <c r="H10" s="384">
        <f t="shared" si="4"/>
        <v>1169</v>
      </c>
      <c r="I10" s="557">
        <f t="shared" si="2"/>
        <v>1200</v>
      </c>
      <c r="J10" s="384">
        <f t="shared" si="5"/>
        <v>1362</v>
      </c>
      <c r="K10" s="385">
        <f t="shared" si="6"/>
        <v>1525</v>
      </c>
      <c r="L10" s="386">
        <f t="shared" si="7"/>
        <v>31</v>
      </c>
      <c r="M10" s="387">
        <f t="shared" si="7"/>
        <v>31</v>
      </c>
      <c r="N10" s="387">
        <f t="shared" si="8"/>
        <v>163</v>
      </c>
      <c r="O10" s="388">
        <f t="shared" si="8"/>
        <v>163</v>
      </c>
      <c r="P10" s="375">
        <v>1065</v>
      </c>
      <c r="Q10" s="376">
        <f t="shared" si="3"/>
        <v>1</v>
      </c>
      <c r="S10" s="362"/>
    </row>
    <row r="11" spans="1:19" ht="30" customHeight="1">
      <c r="A11" s="377">
        <v>4</v>
      </c>
      <c r="B11" s="378" t="s">
        <v>523</v>
      </c>
      <c r="C11" s="379">
        <v>819</v>
      </c>
      <c r="D11" s="380">
        <v>1015</v>
      </c>
      <c r="E11" s="381">
        <v>1200</v>
      </c>
      <c r="F11" s="382">
        <v>1200</v>
      </c>
      <c r="G11" s="383">
        <f t="shared" si="4"/>
        <v>967</v>
      </c>
      <c r="H11" s="384">
        <f t="shared" si="4"/>
        <v>991</v>
      </c>
      <c r="I11" s="557">
        <f t="shared" si="2"/>
        <v>1015</v>
      </c>
      <c r="J11" s="384">
        <f t="shared" si="5"/>
        <v>1107</v>
      </c>
      <c r="K11" s="385">
        <f t="shared" si="6"/>
        <v>1200</v>
      </c>
      <c r="L11" s="386">
        <f t="shared" si="7"/>
        <v>24</v>
      </c>
      <c r="M11" s="387">
        <f t="shared" si="7"/>
        <v>24</v>
      </c>
      <c r="N11" s="387">
        <f t="shared" si="8"/>
        <v>93</v>
      </c>
      <c r="O11" s="388">
        <f t="shared" si="8"/>
        <v>93</v>
      </c>
      <c r="P11" s="375">
        <v>819</v>
      </c>
      <c r="Q11" s="376">
        <f t="shared" si="3"/>
        <v>1</v>
      </c>
      <c r="S11" s="362"/>
    </row>
    <row r="12" spans="1:19" ht="30" customHeight="1">
      <c r="A12" s="377">
        <v>5</v>
      </c>
      <c r="B12" s="378" t="s">
        <v>524</v>
      </c>
      <c r="C12" s="379">
        <v>221</v>
      </c>
      <c r="D12" s="380">
        <v>221</v>
      </c>
      <c r="E12" s="381">
        <v>235</v>
      </c>
      <c r="F12" s="382">
        <v>235</v>
      </c>
      <c r="G12" s="383">
        <f t="shared" si="4"/>
        <v>211</v>
      </c>
      <c r="H12" s="384">
        <f t="shared" si="4"/>
        <v>216</v>
      </c>
      <c r="I12" s="557">
        <f t="shared" si="2"/>
        <v>221</v>
      </c>
      <c r="J12" s="384">
        <f t="shared" si="5"/>
        <v>228</v>
      </c>
      <c r="K12" s="385">
        <f t="shared" si="6"/>
        <v>235</v>
      </c>
      <c r="L12" s="386">
        <f t="shared" si="7"/>
        <v>5</v>
      </c>
      <c r="M12" s="387">
        <f t="shared" si="7"/>
        <v>5</v>
      </c>
      <c r="N12" s="387">
        <f t="shared" si="8"/>
        <v>7</v>
      </c>
      <c r="O12" s="388">
        <f t="shared" si="8"/>
        <v>7</v>
      </c>
      <c r="P12" s="375">
        <v>221</v>
      </c>
      <c r="Q12" s="376">
        <f t="shared" si="3"/>
        <v>3</v>
      </c>
      <c r="S12" s="362"/>
    </row>
    <row r="13" spans="1:19" ht="30" customHeight="1">
      <c r="A13" s="377">
        <v>6</v>
      </c>
      <c r="B13" s="378" t="s">
        <v>525</v>
      </c>
      <c r="C13" s="379">
        <v>183</v>
      </c>
      <c r="D13" s="380">
        <v>200</v>
      </c>
      <c r="E13" s="381">
        <v>265</v>
      </c>
      <c r="F13" s="382">
        <v>265</v>
      </c>
      <c r="G13" s="383">
        <f t="shared" si="4"/>
        <v>190</v>
      </c>
      <c r="H13" s="384">
        <f t="shared" si="4"/>
        <v>195</v>
      </c>
      <c r="I13" s="557">
        <f t="shared" si="2"/>
        <v>200</v>
      </c>
      <c r="J13" s="384">
        <f t="shared" si="5"/>
        <v>232</v>
      </c>
      <c r="K13" s="385">
        <f t="shared" si="6"/>
        <v>265</v>
      </c>
      <c r="L13" s="386">
        <f t="shared" si="7"/>
        <v>5</v>
      </c>
      <c r="M13" s="387">
        <f t="shared" si="7"/>
        <v>5</v>
      </c>
      <c r="N13" s="387">
        <f t="shared" si="8"/>
        <v>33</v>
      </c>
      <c r="O13" s="388">
        <f t="shared" si="8"/>
        <v>33</v>
      </c>
      <c r="P13" s="375">
        <v>183</v>
      </c>
      <c r="Q13" s="376">
        <f t="shared" si="3"/>
        <v>1</v>
      </c>
      <c r="S13" s="362"/>
    </row>
    <row r="14" spans="1:19" ht="30" customHeight="1">
      <c r="A14" s="377">
        <v>7</v>
      </c>
      <c r="B14" s="364" t="s">
        <v>526</v>
      </c>
      <c r="C14" s="365">
        <v>292</v>
      </c>
      <c r="D14" s="366">
        <v>300</v>
      </c>
      <c r="E14" s="367">
        <v>305</v>
      </c>
      <c r="F14" s="389">
        <v>305</v>
      </c>
      <c r="G14" s="369">
        <f t="shared" si="4"/>
        <v>288</v>
      </c>
      <c r="H14" s="370">
        <f t="shared" si="4"/>
        <v>294</v>
      </c>
      <c r="I14" s="556">
        <f t="shared" si="2"/>
        <v>300</v>
      </c>
      <c r="J14" s="370">
        <f t="shared" si="5"/>
        <v>302</v>
      </c>
      <c r="K14" s="371">
        <f t="shared" si="6"/>
        <v>305</v>
      </c>
      <c r="L14" s="386">
        <f t="shared" si="7"/>
        <v>6</v>
      </c>
      <c r="M14" s="387">
        <f t="shared" si="7"/>
        <v>6</v>
      </c>
      <c r="N14" s="387">
        <f t="shared" si="8"/>
        <v>3</v>
      </c>
      <c r="O14" s="388">
        <f t="shared" si="8"/>
        <v>3</v>
      </c>
      <c r="P14" s="375">
        <v>292</v>
      </c>
      <c r="Q14" s="376">
        <f t="shared" si="3"/>
        <v>1.6666666666666665</v>
      </c>
      <c r="S14" s="362"/>
    </row>
    <row r="15" spans="1:19" ht="30" customHeight="1">
      <c r="A15" s="390">
        <v>8</v>
      </c>
      <c r="B15" s="391" t="s">
        <v>570</v>
      </c>
      <c r="C15" s="379">
        <v>278</v>
      </c>
      <c r="D15" s="392">
        <v>260</v>
      </c>
      <c r="E15" s="393">
        <v>260</v>
      </c>
      <c r="F15" s="394">
        <v>260</v>
      </c>
      <c r="G15" s="383">
        <f t="shared" si="4"/>
        <v>240</v>
      </c>
      <c r="H15" s="384">
        <f>+I15-M15</f>
        <v>245</v>
      </c>
      <c r="I15" s="560">
        <f>+J15-N15</f>
        <v>250</v>
      </c>
      <c r="J15" s="384">
        <f>+K15-O15</f>
        <v>255</v>
      </c>
      <c r="K15" s="395">
        <f>+F15</f>
        <v>260</v>
      </c>
      <c r="L15" s="386">
        <f t="shared" si="7"/>
        <v>5</v>
      </c>
      <c r="M15" s="387">
        <f t="shared" si="7"/>
        <v>5</v>
      </c>
      <c r="N15" s="387">
        <f t="shared" si="7"/>
        <v>5</v>
      </c>
      <c r="O15" s="388">
        <f>+ROUND($F15*2%,0)</f>
        <v>5</v>
      </c>
      <c r="P15" s="375">
        <v>278</v>
      </c>
      <c r="Q15" s="376">
        <f>IF(P15&gt;=$K15,5,IF(P15&gt;=$J15,4+((P15-$J15)/($K15-$J15)),IF(P15&gt;=$I15,3+((P15-$I15)/($J15-$I15)),IF(P15&gt;=$H15,2+((P15-$H15)/($I15-$H15)),IF(P15&gt;=$G15,1+((P15-$G15)/($H15-$G15)),1)))))</f>
        <v>5</v>
      </c>
      <c r="S15" s="362"/>
    </row>
    <row r="16" spans="1:19" ht="30" customHeight="1">
      <c r="A16" s="377">
        <v>9</v>
      </c>
      <c r="B16" s="378" t="s">
        <v>528</v>
      </c>
      <c r="C16" s="379">
        <v>669</v>
      </c>
      <c r="D16" s="380">
        <v>700</v>
      </c>
      <c r="E16" s="381">
        <v>775</v>
      </c>
      <c r="F16" s="382">
        <v>775</v>
      </c>
      <c r="G16" s="383">
        <f t="shared" si="4"/>
        <v>668</v>
      </c>
      <c r="H16" s="384">
        <f t="shared" si="4"/>
        <v>684</v>
      </c>
      <c r="I16" s="557">
        <f t="shared" si="2"/>
        <v>700</v>
      </c>
      <c r="J16" s="384">
        <f t="shared" si="5"/>
        <v>737</v>
      </c>
      <c r="K16" s="385">
        <f t="shared" si="6"/>
        <v>775</v>
      </c>
      <c r="L16" s="386">
        <f t="shared" si="7"/>
        <v>16</v>
      </c>
      <c r="M16" s="387">
        <f t="shared" si="7"/>
        <v>16</v>
      </c>
      <c r="N16" s="387">
        <f t="shared" ref="N16:O16" si="9">+ROUND(($K16-$I16)/2,0)</f>
        <v>38</v>
      </c>
      <c r="O16" s="388">
        <f t="shared" si="9"/>
        <v>38</v>
      </c>
      <c r="P16" s="375">
        <v>669</v>
      </c>
      <c r="Q16" s="376">
        <f t="shared" si="3"/>
        <v>1.0625</v>
      </c>
      <c r="S16" s="362"/>
    </row>
    <row r="17" spans="1:19" ht="30" customHeight="1">
      <c r="A17" s="390">
        <v>10</v>
      </c>
      <c r="B17" s="391" t="s">
        <v>571</v>
      </c>
      <c r="C17" s="379">
        <v>70</v>
      </c>
      <c r="D17" s="392">
        <v>115</v>
      </c>
      <c r="E17" s="393">
        <v>115</v>
      </c>
      <c r="F17" s="396">
        <v>115</v>
      </c>
      <c r="G17" s="383">
        <f t="shared" si="4"/>
        <v>107</v>
      </c>
      <c r="H17" s="384">
        <f t="shared" si="4"/>
        <v>109</v>
      </c>
      <c r="I17" s="560">
        <f t="shared" si="5"/>
        <v>111</v>
      </c>
      <c r="J17" s="384">
        <f t="shared" si="5"/>
        <v>113</v>
      </c>
      <c r="K17" s="395">
        <f t="shared" si="6"/>
        <v>115</v>
      </c>
      <c r="L17" s="386">
        <f t="shared" si="7"/>
        <v>2</v>
      </c>
      <c r="M17" s="387">
        <f t="shared" si="7"/>
        <v>2</v>
      </c>
      <c r="N17" s="387">
        <f>+ROUND($F$17*2%,0)</f>
        <v>2</v>
      </c>
      <c r="O17" s="388">
        <f>+ROUND($F$17*2%,0)</f>
        <v>2</v>
      </c>
      <c r="P17" s="375">
        <v>70</v>
      </c>
      <c r="Q17" s="376">
        <f t="shared" si="3"/>
        <v>1</v>
      </c>
      <c r="S17" s="362"/>
    </row>
    <row r="18" spans="1:19" ht="30" customHeight="1">
      <c r="A18" s="397">
        <v>11</v>
      </c>
      <c r="B18" s="398" t="s">
        <v>572</v>
      </c>
      <c r="C18" s="379">
        <v>1325</v>
      </c>
      <c r="D18" s="380">
        <v>1400</v>
      </c>
      <c r="E18" s="399">
        <v>1375</v>
      </c>
      <c r="F18" s="400">
        <v>1400</v>
      </c>
      <c r="G18" s="383">
        <f t="shared" si="4"/>
        <v>1319</v>
      </c>
      <c r="H18" s="384">
        <f t="shared" si="4"/>
        <v>1347</v>
      </c>
      <c r="I18" s="461">
        <f>+E18</f>
        <v>1375</v>
      </c>
      <c r="J18" s="384">
        <f t="shared" si="5"/>
        <v>1387</v>
      </c>
      <c r="K18" s="561">
        <f t="shared" si="6"/>
        <v>1400</v>
      </c>
      <c r="L18" s="386">
        <f t="shared" si="7"/>
        <v>28</v>
      </c>
      <c r="M18" s="387">
        <f t="shared" si="7"/>
        <v>28</v>
      </c>
      <c r="N18" s="387">
        <f t="shared" ref="N18:O34" si="10">+ROUND(($K18-$I18)/2,0)</f>
        <v>13</v>
      </c>
      <c r="O18" s="388">
        <f t="shared" si="10"/>
        <v>13</v>
      </c>
      <c r="P18" s="375">
        <v>1325</v>
      </c>
      <c r="Q18" s="376">
        <f t="shared" si="3"/>
        <v>1.2142857142857142</v>
      </c>
      <c r="S18" s="362"/>
    </row>
    <row r="19" spans="1:19" ht="30" customHeight="1">
      <c r="A19" s="397">
        <v>12</v>
      </c>
      <c r="B19" s="398" t="s">
        <v>573</v>
      </c>
      <c r="C19" s="379">
        <v>258</v>
      </c>
      <c r="D19" s="380">
        <v>260</v>
      </c>
      <c r="E19" s="399">
        <v>220</v>
      </c>
      <c r="F19" s="400">
        <v>260</v>
      </c>
      <c r="G19" s="383">
        <f t="shared" si="4"/>
        <v>210</v>
      </c>
      <c r="H19" s="384">
        <f t="shared" si="4"/>
        <v>215</v>
      </c>
      <c r="I19" s="461">
        <f>+E19</f>
        <v>220</v>
      </c>
      <c r="J19" s="384">
        <f t="shared" si="5"/>
        <v>240</v>
      </c>
      <c r="K19" s="561">
        <f t="shared" si="6"/>
        <v>260</v>
      </c>
      <c r="L19" s="386">
        <f t="shared" si="7"/>
        <v>5</v>
      </c>
      <c r="M19" s="387">
        <f t="shared" si="7"/>
        <v>5</v>
      </c>
      <c r="N19" s="387">
        <f t="shared" si="10"/>
        <v>20</v>
      </c>
      <c r="O19" s="388">
        <f t="shared" si="10"/>
        <v>20</v>
      </c>
      <c r="P19" s="375">
        <v>258</v>
      </c>
      <c r="Q19" s="376">
        <f t="shared" si="3"/>
        <v>4.9000000000000004</v>
      </c>
      <c r="S19" s="362"/>
    </row>
    <row r="20" spans="1:19" ht="30" customHeight="1">
      <c r="A20" s="401">
        <v>13</v>
      </c>
      <c r="B20" s="402" t="s">
        <v>532</v>
      </c>
      <c r="C20" s="403">
        <v>531</v>
      </c>
      <c r="D20" s="404">
        <v>350</v>
      </c>
      <c r="E20" s="405">
        <v>435</v>
      </c>
      <c r="F20" s="406">
        <v>435</v>
      </c>
      <c r="G20" s="407">
        <f t="shared" si="4"/>
        <v>332</v>
      </c>
      <c r="H20" s="408">
        <f t="shared" si="4"/>
        <v>341</v>
      </c>
      <c r="I20" s="558">
        <f t="shared" ref="I20:I34" si="11">+D20</f>
        <v>350</v>
      </c>
      <c r="J20" s="408">
        <f t="shared" si="5"/>
        <v>392</v>
      </c>
      <c r="K20" s="409">
        <f t="shared" si="6"/>
        <v>435</v>
      </c>
      <c r="L20" s="410">
        <f t="shared" si="7"/>
        <v>9</v>
      </c>
      <c r="M20" s="411">
        <f t="shared" si="7"/>
        <v>9</v>
      </c>
      <c r="N20" s="411">
        <f t="shared" si="10"/>
        <v>43</v>
      </c>
      <c r="O20" s="412">
        <f t="shared" si="10"/>
        <v>43</v>
      </c>
      <c r="P20" s="413">
        <v>531</v>
      </c>
      <c r="Q20" s="414">
        <f t="shared" si="3"/>
        <v>5</v>
      </c>
      <c r="S20" s="362"/>
    </row>
    <row r="21" spans="1:19" ht="30" customHeight="1">
      <c r="A21" s="363">
        <v>14</v>
      </c>
      <c r="B21" s="364" t="s">
        <v>533</v>
      </c>
      <c r="C21" s="365">
        <v>376</v>
      </c>
      <c r="D21" s="366">
        <v>414</v>
      </c>
      <c r="E21" s="367">
        <v>420</v>
      </c>
      <c r="F21" s="389">
        <v>420</v>
      </c>
      <c r="G21" s="369">
        <f t="shared" si="4"/>
        <v>398</v>
      </c>
      <c r="H21" s="370">
        <f t="shared" si="4"/>
        <v>406</v>
      </c>
      <c r="I21" s="556">
        <f t="shared" si="11"/>
        <v>414</v>
      </c>
      <c r="J21" s="370">
        <f t="shared" si="5"/>
        <v>417</v>
      </c>
      <c r="K21" s="371">
        <f t="shared" si="6"/>
        <v>420</v>
      </c>
      <c r="L21" s="415">
        <f t="shared" si="7"/>
        <v>8</v>
      </c>
      <c r="M21" s="416">
        <f t="shared" si="7"/>
        <v>8</v>
      </c>
      <c r="N21" s="416">
        <f t="shared" si="10"/>
        <v>3</v>
      </c>
      <c r="O21" s="417">
        <f t="shared" si="10"/>
        <v>3</v>
      </c>
      <c r="P21" s="375">
        <v>376</v>
      </c>
      <c r="Q21" s="376">
        <f t="shared" si="3"/>
        <v>1</v>
      </c>
      <c r="S21" s="362"/>
    </row>
    <row r="22" spans="1:19" ht="30" customHeight="1">
      <c r="A22" s="377">
        <v>15</v>
      </c>
      <c r="B22" s="378" t="s">
        <v>534</v>
      </c>
      <c r="C22" s="379">
        <v>123</v>
      </c>
      <c r="D22" s="380">
        <v>130</v>
      </c>
      <c r="E22" s="381">
        <v>160</v>
      </c>
      <c r="F22" s="382">
        <v>160</v>
      </c>
      <c r="G22" s="383">
        <f t="shared" si="4"/>
        <v>124</v>
      </c>
      <c r="H22" s="384">
        <f t="shared" si="4"/>
        <v>127</v>
      </c>
      <c r="I22" s="557">
        <f t="shared" si="11"/>
        <v>130</v>
      </c>
      <c r="J22" s="384">
        <f t="shared" si="5"/>
        <v>145</v>
      </c>
      <c r="K22" s="385">
        <f t="shared" si="6"/>
        <v>160</v>
      </c>
      <c r="L22" s="386">
        <f t="shared" si="7"/>
        <v>3</v>
      </c>
      <c r="M22" s="387">
        <f t="shared" si="7"/>
        <v>3</v>
      </c>
      <c r="N22" s="387">
        <f t="shared" si="10"/>
        <v>15</v>
      </c>
      <c r="O22" s="388">
        <f t="shared" si="10"/>
        <v>15</v>
      </c>
      <c r="P22" s="375">
        <v>123</v>
      </c>
      <c r="Q22" s="376">
        <f t="shared" si="3"/>
        <v>1</v>
      </c>
      <c r="S22" s="362"/>
    </row>
    <row r="23" spans="1:19" ht="30" customHeight="1">
      <c r="A23" s="377">
        <v>16</v>
      </c>
      <c r="B23" s="378" t="s">
        <v>535</v>
      </c>
      <c r="C23" s="379">
        <v>84</v>
      </c>
      <c r="D23" s="380">
        <v>130</v>
      </c>
      <c r="E23" s="381">
        <v>135</v>
      </c>
      <c r="F23" s="382">
        <v>135</v>
      </c>
      <c r="G23" s="383">
        <f t="shared" si="4"/>
        <v>124</v>
      </c>
      <c r="H23" s="384">
        <f t="shared" si="4"/>
        <v>127</v>
      </c>
      <c r="I23" s="557">
        <f t="shared" si="11"/>
        <v>130</v>
      </c>
      <c r="J23" s="384">
        <f t="shared" si="5"/>
        <v>132</v>
      </c>
      <c r="K23" s="385">
        <f t="shared" si="6"/>
        <v>135</v>
      </c>
      <c r="L23" s="386">
        <f t="shared" si="7"/>
        <v>3</v>
      </c>
      <c r="M23" s="387">
        <f t="shared" si="7"/>
        <v>3</v>
      </c>
      <c r="N23" s="387">
        <f t="shared" si="10"/>
        <v>3</v>
      </c>
      <c r="O23" s="388">
        <f t="shared" si="10"/>
        <v>3</v>
      </c>
      <c r="P23" s="375">
        <v>84</v>
      </c>
      <c r="Q23" s="376">
        <f t="shared" si="3"/>
        <v>1</v>
      </c>
      <c r="S23" s="362"/>
    </row>
    <row r="24" spans="1:19" ht="30" customHeight="1">
      <c r="A24" s="377">
        <v>17</v>
      </c>
      <c r="B24" s="378" t="s">
        <v>536</v>
      </c>
      <c r="C24" s="379">
        <v>536</v>
      </c>
      <c r="D24" s="380">
        <v>550</v>
      </c>
      <c r="E24" s="381">
        <v>655</v>
      </c>
      <c r="F24" s="382">
        <v>655</v>
      </c>
      <c r="G24" s="383">
        <f t="shared" si="4"/>
        <v>524</v>
      </c>
      <c r="H24" s="384">
        <f t="shared" si="4"/>
        <v>537</v>
      </c>
      <c r="I24" s="557">
        <f t="shared" si="11"/>
        <v>550</v>
      </c>
      <c r="J24" s="384">
        <f t="shared" si="5"/>
        <v>602</v>
      </c>
      <c r="K24" s="385">
        <f t="shared" si="6"/>
        <v>655</v>
      </c>
      <c r="L24" s="386">
        <f t="shared" si="7"/>
        <v>13</v>
      </c>
      <c r="M24" s="387">
        <f t="shared" si="7"/>
        <v>13</v>
      </c>
      <c r="N24" s="387">
        <f t="shared" si="10"/>
        <v>53</v>
      </c>
      <c r="O24" s="388">
        <f t="shared" si="10"/>
        <v>53</v>
      </c>
      <c r="P24" s="375">
        <v>536</v>
      </c>
      <c r="Q24" s="376">
        <f t="shared" si="3"/>
        <v>1.9230769230769231</v>
      </c>
      <c r="S24" s="362"/>
    </row>
    <row r="25" spans="1:19" ht="30" customHeight="1">
      <c r="A25" s="377">
        <v>18</v>
      </c>
      <c r="B25" s="378" t="s">
        <v>537</v>
      </c>
      <c r="C25" s="379">
        <v>210</v>
      </c>
      <c r="D25" s="380">
        <v>235</v>
      </c>
      <c r="E25" s="381">
        <v>255</v>
      </c>
      <c r="F25" s="382">
        <v>255</v>
      </c>
      <c r="G25" s="383">
        <f t="shared" ref="G25:H34" si="12">+H25-L25</f>
        <v>225</v>
      </c>
      <c r="H25" s="384">
        <f t="shared" si="12"/>
        <v>230</v>
      </c>
      <c r="I25" s="557">
        <f t="shared" si="11"/>
        <v>235</v>
      </c>
      <c r="J25" s="384">
        <f t="shared" ref="J25:J34" si="13">+K25-O25</f>
        <v>245</v>
      </c>
      <c r="K25" s="385">
        <f t="shared" si="6"/>
        <v>255</v>
      </c>
      <c r="L25" s="386">
        <f t="shared" si="7"/>
        <v>5</v>
      </c>
      <c r="M25" s="387">
        <f t="shared" si="7"/>
        <v>5</v>
      </c>
      <c r="N25" s="387">
        <f t="shared" si="10"/>
        <v>10</v>
      </c>
      <c r="O25" s="388">
        <f t="shared" si="10"/>
        <v>10</v>
      </c>
      <c r="P25" s="375">
        <v>210</v>
      </c>
      <c r="Q25" s="376">
        <f t="shared" si="3"/>
        <v>1</v>
      </c>
      <c r="S25" s="362"/>
    </row>
    <row r="26" spans="1:19" ht="30" customHeight="1">
      <c r="A26" s="377">
        <v>19</v>
      </c>
      <c r="B26" s="378" t="s">
        <v>538</v>
      </c>
      <c r="C26" s="379">
        <v>1098</v>
      </c>
      <c r="D26" s="380">
        <v>1150</v>
      </c>
      <c r="E26" s="381">
        <v>1165</v>
      </c>
      <c r="F26" s="382">
        <v>1165</v>
      </c>
      <c r="G26" s="383">
        <f t="shared" si="12"/>
        <v>1104</v>
      </c>
      <c r="H26" s="384">
        <f t="shared" si="12"/>
        <v>1127</v>
      </c>
      <c r="I26" s="557">
        <f t="shared" si="11"/>
        <v>1150</v>
      </c>
      <c r="J26" s="384">
        <f t="shared" si="13"/>
        <v>1157</v>
      </c>
      <c r="K26" s="385">
        <f t="shared" si="6"/>
        <v>1165</v>
      </c>
      <c r="L26" s="386">
        <f t="shared" si="7"/>
        <v>23</v>
      </c>
      <c r="M26" s="387">
        <f t="shared" si="7"/>
        <v>23</v>
      </c>
      <c r="N26" s="387">
        <f t="shared" si="10"/>
        <v>8</v>
      </c>
      <c r="O26" s="388">
        <f t="shared" si="10"/>
        <v>8</v>
      </c>
      <c r="P26" s="375">
        <v>1098</v>
      </c>
      <c r="Q26" s="376">
        <f t="shared" si="3"/>
        <v>1</v>
      </c>
      <c r="S26" s="362"/>
    </row>
    <row r="27" spans="1:19" ht="30" customHeight="1">
      <c r="A27" s="377">
        <v>20</v>
      </c>
      <c r="B27" s="378" t="s">
        <v>539</v>
      </c>
      <c r="C27" s="379">
        <v>198</v>
      </c>
      <c r="D27" s="380">
        <v>290</v>
      </c>
      <c r="E27" s="381">
        <v>295</v>
      </c>
      <c r="F27" s="382">
        <v>295</v>
      </c>
      <c r="G27" s="383">
        <f t="shared" si="12"/>
        <v>278</v>
      </c>
      <c r="H27" s="384">
        <f t="shared" si="12"/>
        <v>284</v>
      </c>
      <c r="I27" s="557">
        <f t="shared" si="11"/>
        <v>290</v>
      </c>
      <c r="J27" s="384">
        <f t="shared" si="13"/>
        <v>292</v>
      </c>
      <c r="K27" s="385">
        <f t="shared" si="6"/>
        <v>295</v>
      </c>
      <c r="L27" s="386">
        <f t="shared" si="7"/>
        <v>6</v>
      </c>
      <c r="M27" s="387">
        <f t="shared" si="7"/>
        <v>6</v>
      </c>
      <c r="N27" s="387">
        <f t="shared" si="10"/>
        <v>3</v>
      </c>
      <c r="O27" s="388">
        <f t="shared" si="10"/>
        <v>3</v>
      </c>
      <c r="P27" s="375">
        <v>198</v>
      </c>
      <c r="Q27" s="376">
        <f t="shared" si="3"/>
        <v>1</v>
      </c>
      <c r="S27" s="362"/>
    </row>
    <row r="28" spans="1:19" ht="30" customHeight="1">
      <c r="A28" s="377">
        <v>21</v>
      </c>
      <c r="B28" s="378" t="s">
        <v>540</v>
      </c>
      <c r="C28" s="379">
        <v>1993</v>
      </c>
      <c r="D28" s="380">
        <v>2100</v>
      </c>
      <c r="E28" s="381">
        <v>2375</v>
      </c>
      <c r="F28" s="382">
        <v>2375</v>
      </c>
      <c r="G28" s="383">
        <f t="shared" si="12"/>
        <v>2004</v>
      </c>
      <c r="H28" s="384">
        <f t="shared" si="12"/>
        <v>2052</v>
      </c>
      <c r="I28" s="557">
        <f t="shared" si="11"/>
        <v>2100</v>
      </c>
      <c r="J28" s="384">
        <f t="shared" si="13"/>
        <v>2237</v>
      </c>
      <c r="K28" s="385">
        <f t="shared" si="6"/>
        <v>2375</v>
      </c>
      <c r="L28" s="386">
        <f t="shared" si="7"/>
        <v>48</v>
      </c>
      <c r="M28" s="387">
        <f t="shared" si="7"/>
        <v>48</v>
      </c>
      <c r="N28" s="387">
        <f t="shared" si="10"/>
        <v>138</v>
      </c>
      <c r="O28" s="388">
        <f t="shared" si="10"/>
        <v>138</v>
      </c>
      <c r="P28" s="375">
        <v>1993</v>
      </c>
      <c r="Q28" s="376">
        <f t="shared" si="3"/>
        <v>1</v>
      </c>
      <c r="S28" s="362"/>
    </row>
    <row r="29" spans="1:19" ht="30" customHeight="1">
      <c r="A29" s="377">
        <v>22</v>
      </c>
      <c r="B29" s="378" t="s">
        <v>541</v>
      </c>
      <c r="C29" s="379">
        <v>723</v>
      </c>
      <c r="D29" s="380">
        <v>600</v>
      </c>
      <c r="E29" s="381">
        <v>650</v>
      </c>
      <c r="F29" s="382">
        <v>650</v>
      </c>
      <c r="G29" s="383">
        <f t="shared" si="12"/>
        <v>574</v>
      </c>
      <c r="H29" s="384">
        <f t="shared" si="12"/>
        <v>587</v>
      </c>
      <c r="I29" s="557">
        <f t="shared" si="11"/>
        <v>600</v>
      </c>
      <c r="J29" s="384">
        <f t="shared" si="13"/>
        <v>625</v>
      </c>
      <c r="K29" s="385">
        <f t="shared" si="6"/>
        <v>650</v>
      </c>
      <c r="L29" s="386">
        <f t="shared" si="7"/>
        <v>13</v>
      </c>
      <c r="M29" s="387">
        <f t="shared" si="7"/>
        <v>13</v>
      </c>
      <c r="N29" s="387">
        <f t="shared" si="10"/>
        <v>25</v>
      </c>
      <c r="O29" s="388">
        <f t="shared" si="10"/>
        <v>25</v>
      </c>
      <c r="P29" s="375">
        <v>723</v>
      </c>
      <c r="Q29" s="376">
        <f t="shared" si="3"/>
        <v>5</v>
      </c>
      <c r="S29" s="362"/>
    </row>
    <row r="30" spans="1:19" ht="30" customHeight="1">
      <c r="A30" s="377">
        <v>23</v>
      </c>
      <c r="B30" s="378" t="s">
        <v>542</v>
      </c>
      <c r="C30" s="379">
        <v>105</v>
      </c>
      <c r="D30" s="380">
        <v>105</v>
      </c>
      <c r="E30" s="381">
        <v>110</v>
      </c>
      <c r="F30" s="382">
        <v>110</v>
      </c>
      <c r="G30" s="383">
        <f t="shared" si="12"/>
        <v>101</v>
      </c>
      <c r="H30" s="384">
        <f t="shared" si="12"/>
        <v>103</v>
      </c>
      <c r="I30" s="557">
        <f t="shared" si="11"/>
        <v>105</v>
      </c>
      <c r="J30" s="384">
        <f t="shared" si="13"/>
        <v>107</v>
      </c>
      <c r="K30" s="385">
        <f t="shared" si="6"/>
        <v>110</v>
      </c>
      <c r="L30" s="386">
        <f t="shared" si="7"/>
        <v>2</v>
      </c>
      <c r="M30" s="387">
        <f t="shared" si="7"/>
        <v>2</v>
      </c>
      <c r="N30" s="387">
        <f t="shared" si="10"/>
        <v>3</v>
      </c>
      <c r="O30" s="388">
        <f t="shared" si="10"/>
        <v>3</v>
      </c>
      <c r="P30" s="375">
        <v>105</v>
      </c>
      <c r="Q30" s="376">
        <f t="shared" si="3"/>
        <v>3</v>
      </c>
      <c r="S30" s="362"/>
    </row>
    <row r="31" spans="1:19" ht="30" customHeight="1">
      <c r="A31" s="377">
        <v>24</v>
      </c>
      <c r="B31" s="378" t="s">
        <v>543</v>
      </c>
      <c r="C31" s="379">
        <v>219</v>
      </c>
      <c r="D31" s="380">
        <v>250</v>
      </c>
      <c r="E31" s="381">
        <v>260</v>
      </c>
      <c r="F31" s="382">
        <v>260</v>
      </c>
      <c r="G31" s="383">
        <f t="shared" si="12"/>
        <v>240</v>
      </c>
      <c r="H31" s="384">
        <f t="shared" si="12"/>
        <v>245</v>
      </c>
      <c r="I31" s="557">
        <f t="shared" si="11"/>
        <v>250</v>
      </c>
      <c r="J31" s="384">
        <f t="shared" si="13"/>
        <v>255</v>
      </c>
      <c r="K31" s="385">
        <f t="shared" si="6"/>
        <v>260</v>
      </c>
      <c r="L31" s="386">
        <f t="shared" si="7"/>
        <v>5</v>
      </c>
      <c r="M31" s="387">
        <f t="shared" si="7"/>
        <v>5</v>
      </c>
      <c r="N31" s="387">
        <f t="shared" si="10"/>
        <v>5</v>
      </c>
      <c r="O31" s="388">
        <f t="shared" si="10"/>
        <v>5</v>
      </c>
      <c r="P31" s="375">
        <v>219</v>
      </c>
      <c r="Q31" s="376">
        <f t="shared" si="3"/>
        <v>1</v>
      </c>
      <c r="S31" s="362"/>
    </row>
    <row r="32" spans="1:19" ht="30" customHeight="1">
      <c r="A32" s="377">
        <v>25</v>
      </c>
      <c r="B32" s="378" t="s">
        <v>544</v>
      </c>
      <c r="C32" s="379">
        <v>648</v>
      </c>
      <c r="D32" s="380">
        <v>670</v>
      </c>
      <c r="E32" s="381">
        <v>700</v>
      </c>
      <c r="F32" s="382">
        <v>700</v>
      </c>
      <c r="G32" s="383">
        <f t="shared" si="12"/>
        <v>642</v>
      </c>
      <c r="H32" s="384">
        <f t="shared" si="12"/>
        <v>656</v>
      </c>
      <c r="I32" s="557">
        <f t="shared" si="11"/>
        <v>670</v>
      </c>
      <c r="J32" s="384">
        <f t="shared" si="13"/>
        <v>685</v>
      </c>
      <c r="K32" s="385">
        <f t="shared" si="6"/>
        <v>700</v>
      </c>
      <c r="L32" s="386">
        <f t="shared" si="7"/>
        <v>14</v>
      </c>
      <c r="M32" s="387">
        <f t="shared" si="7"/>
        <v>14</v>
      </c>
      <c r="N32" s="387">
        <f t="shared" si="10"/>
        <v>15</v>
      </c>
      <c r="O32" s="388">
        <f t="shared" si="10"/>
        <v>15</v>
      </c>
      <c r="P32" s="375">
        <v>648</v>
      </c>
      <c r="Q32" s="376">
        <f t="shared" si="3"/>
        <v>1.4285714285714286</v>
      </c>
      <c r="S32" s="362"/>
    </row>
    <row r="33" spans="1:19" ht="30" customHeight="1">
      <c r="A33" s="377">
        <v>26</v>
      </c>
      <c r="B33" s="378" t="s">
        <v>545</v>
      </c>
      <c r="C33" s="379">
        <v>124</v>
      </c>
      <c r="D33" s="380">
        <v>130</v>
      </c>
      <c r="E33" s="381">
        <v>175</v>
      </c>
      <c r="F33" s="382">
        <v>175</v>
      </c>
      <c r="G33" s="383">
        <f t="shared" si="12"/>
        <v>122</v>
      </c>
      <c r="H33" s="384">
        <f t="shared" si="12"/>
        <v>126</v>
      </c>
      <c r="I33" s="557">
        <f t="shared" si="11"/>
        <v>130</v>
      </c>
      <c r="J33" s="384">
        <f t="shared" si="13"/>
        <v>152</v>
      </c>
      <c r="K33" s="385">
        <f t="shared" si="6"/>
        <v>175</v>
      </c>
      <c r="L33" s="386">
        <f t="shared" si="7"/>
        <v>4</v>
      </c>
      <c r="M33" s="387">
        <f t="shared" si="7"/>
        <v>4</v>
      </c>
      <c r="N33" s="387">
        <f t="shared" si="10"/>
        <v>23</v>
      </c>
      <c r="O33" s="388">
        <f t="shared" si="10"/>
        <v>23</v>
      </c>
      <c r="P33" s="375">
        <v>124</v>
      </c>
      <c r="Q33" s="376">
        <f t="shared" si="3"/>
        <v>1.5</v>
      </c>
      <c r="S33" s="362"/>
    </row>
    <row r="34" spans="1:19" ht="30" customHeight="1" thickBot="1">
      <c r="A34" s="418">
        <v>27</v>
      </c>
      <c r="B34" s="419" t="s">
        <v>546</v>
      </c>
      <c r="C34" s="420">
        <v>187</v>
      </c>
      <c r="D34" s="421">
        <v>200</v>
      </c>
      <c r="E34" s="422">
        <v>250</v>
      </c>
      <c r="F34" s="423">
        <v>250</v>
      </c>
      <c r="G34" s="424">
        <f t="shared" si="12"/>
        <v>190</v>
      </c>
      <c r="H34" s="425">
        <f t="shared" si="12"/>
        <v>195</v>
      </c>
      <c r="I34" s="559">
        <f t="shared" si="11"/>
        <v>200</v>
      </c>
      <c r="J34" s="425">
        <f t="shared" si="13"/>
        <v>225</v>
      </c>
      <c r="K34" s="426">
        <f t="shared" si="6"/>
        <v>250</v>
      </c>
      <c r="L34" s="427">
        <f t="shared" si="7"/>
        <v>5</v>
      </c>
      <c r="M34" s="428">
        <f t="shared" si="7"/>
        <v>5</v>
      </c>
      <c r="N34" s="428">
        <f t="shared" si="10"/>
        <v>25</v>
      </c>
      <c r="O34" s="429">
        <f t="shared" si="10"/>
        <v>25</v>
      </c>
      <c r="P34" s="430">
        <v>187</v>
      </c>
      <c r="Q34" s="431">
        <f t="shared" si="3"/>
        <v>1</v>
      </c>
      <c r="S34" s="362"/>
    </row>
    <row r="35" spans="1:19" ht="6.75" customHeight="1">
      <c r="A35" s="432"/>
      <c r="B35" s="432"/>
      <c r="C35" s="432"/>
      <c r="D35" s="433"/>
      <c r="E35" s="434"/>
      <c r="F35" s="432"/>
      <c r="G35" s="432"/>
      <c r="H35" s="432"/>
      <c r="I35" s="435"/>
      <c r="J35" s="432"/>
      <c r="K35" s="432"/>
      <c r="L35" s="432"/>
      <c r="M35" s="432"/>
      <c r="N35" s="432"/>
      <c r="O35" s="432"/>
      <c r="P35" s="435"/>
      <c r="Q35" s="435"/>
    </row>
    <row r="36" spans="1:19" s="441" customFormat="1" ht="24.95" customHeight="1">
      <c r="A36" s="436"/>
      <c r="B36" s="437" t="s">
        <v>493</v>
      </c>
      <c r="C36" s="436"/>
      <c r="D36" s="438"/>
      <c r="E36" s="439"/>
      <c r="F36" s="436"/>
      <c r="G36" s="436"/>
      <c r="H36" s="436"/>
      <c r="I36" s="440"/>
      <c r="J36" s="436"/>
      <c r="K36" s="436"/>
      <c r="L36" s="436"/>
      <c r="M36" s="436"/>
      <c r="N36" s="436"/>
      <c r="O36" s="436"/>
      <c r="P36" s="440"/>
      <c r="Q36" s="440"/>
    </row>
    <row r="37" spans="1:19" s="441" customFormat="1" ht="24.95" customHeight="1">
      <c r="A37" s="436"/>
      <c r="B37" s="437" t="s">
        <v>574</v>
      </c>
      <c r="C37" s="436"/>
      <c r="D37" s="438"/>
      <c r="E37" s="439"/>
      <c r="F37" s="436"/>
      <c r="G37" s="436"/>
      <c r="H37" s="436"/>
      <c r="I37" s="440"/>
      <c r="J37" s="436"/>
      <c r="K37" s="436"/>
      <c r="L37" s="436"/>
      <c r="M37" s="436"/>
      <c r="N37" s="436"/>
      <c r="O37" s="436"/>
      <c r="P37" s="440"/>
      <c r="Q37" s="440"/>
    </row>
    <row r="38" spans="1:19" s="441" customFormat="1" ht="24.95" customHeight="1">
      <c r="A38" s="436"/>
      <c r="B38" s="436" t="s">
        <v>575</v>
      </c>
      <c r="C38" s="436"/>
      <c r="D38" s="438"/>
      <c r="E38" s="439"/>
      <c r="F38" s="436"/>
      <c r="G38" s="436"/>
      <c r="H38" s="436"/>
      <c r="I38" s="440"/>
      <c r="J38" s="436"/>
      <c r="K38" s="436"/>
      <c r="L38" s="436"/>
      <c r="M38" s="436"/>
      <c r="N38" s="436"/>
      <c r="O38" s="436"/>
      <c r="P38" s="440"/>
      <c r="Q38" s="440"/>
    </row>
    <row r="39" spans="1:19" s="441" customFormat="1" ht="24.95" customHeight="1">
      <c r="A39" s="436"/>
      <c r="B39" s="436" t="s">
        <v>576</v>
      </c>
      <c r="C39" s="436"/>
      <c r="D39" s="438"/>
      <c r="E39" s="439"/>
      <c r="F39" s="436"/>
      <c r="G39" s="436"/>
      <c r="H39" s="436"/>
      <c r="I39" s="440"/>
      <c r="J39" s="436"/>
      <c r="K39" s="436"/>
      <c r="L39" s="436"/>
      <c r="M39" s="436"/>
      <c r="N39" s="436"/>
      <c r="O39" s="436"/>
      <c r="P39" s="440"/>
      <c r="Q39" s="440"/>
    </row>
    <row r="40" spans="1:19" s="441" customFormat="1" ht="24.95" customHeight="1">
      <c r="B40" s="441" t="s">
        <v>577</v>
      </c>
      <c r="D40" s="442"/>
      <c r="E40" s="443"/>
      <c r="I40" s="444"/>
      <c r="P40" s="444"/>
      <c r="Q40" s="444"/>
    </row>
    <row r="41" spans="1:19" s="441" customFormat="1" ht="24.95" customHeight="1">
      <c r="B41" s="441" t="s">
        <v>578</v>
      </c>
      <c r="D41" s="442"/>
      <c r="E41" s="443"/>
      <c r="I41" s="444"/>
      <c r="P41" s="444"/>
      <c r="Q41" s="444"/>
    </row>
    <row r="42" spans="1:19" s="441" customFormat="1" ht="5.25" customHeight="1">
      <c r="D42" s="442"/>
      <c r="E42" s="443"/>
      <c r="I42" s="444"/>
      <c r="P42" s="444"/>
      <c r="Q42" s="444"/>
    </row>
    <row r="43" spans="1:19" ht="24.95" customHeight="1">
      <c r="B43" s="445" t="s">
        <v>579</v>
      </c>
      <c r="C43" s="446"/>
      <c r="D43" s="447"/>
      <c r="E43" s="448"/>
    </row>
    <row r="44" spans="1:19" ht="24.95" customHeight="1">
      <c r="B44" s="436" t="s">
        <v>580</v>
      </c>
      <c r="C44" s="436"/>
    </row>
    <row r="45" spans="1:19" ht="24.95" customHeight="1">
      <c r="B45" s="436" t="s">
        <v>576</v>
      </c>
      <c r="C45" s="436"/>
    </row>
    <row r="46" spans="1:19" ht="24.95" customHeight="1">
      <c r="B46" s="441" t="s">
        <v>581</v>
      </c>
      <c r="C46" s="441"/>
    </row>
    <row r="47" spans="1:19" ht="24.95" customHeight="1">
      <c r="B47" s="441" t="s">
        <v>578</v>
      </c>
      <c r="C47" s="441"/>
    </row>
    <row r="48" spans="1:19" ht="5.25" customHeight="1"/>
    <row r="49" spans="2:7" ht="24.95" hidden="1" customHeight="1">
      <c r="B49" s="452" t="s">
        <v>582</v>
      </c>
      <c r="C49" s="453"/>
      <c r="D49" s="454"/>
      <c r="E49" s="455"/>
      <c r="F49" s="456"/>
      <c r="G49" s="456"/>
    </row>
    <row r="50" spans="2:7" ht="24.95" hidden="1" customHeight="1">
      <c r="B50" s="436" t="s">
        <v>583</v>
      </c>
      <c r="C50" s="436"/>
    </row>
    <row r="51" spans="2:7" ht="24.95" hidden="1" customHeight="1">
      <c r="B51" s="441" t="s">
        <v>581</v>
      </c>
      <c r="C51" s="441"/>
    </row>
    <row r="52" spans="2:7" ht="24.95" hidden="1" customHeight="1">
      <c r="B52" s="441" t="s">
        <v>578</v>
      </c>
      <c r="C52" s="441"/>
    </row>
    <row r="53" spans="2:7" ht="24.95" hidden="1" customHeight="1"/>
    <row r="54" spans="2:7" ht="24.95" customHeight="1">
      <c r="B54" s="457" t="s">
        <v>584</v>
      </c>
      <c r="C54" s="458"/>
      <c r="D54" s="459"/>
      <c r="E54" s="460"/>
      <c r="F54" s="458"/>
      <c r="G54" s="458"/>
    </row>
    <row r="55" spans="2:7" ht="24.95" customHeight="1">
      <c r="B55" s="436" t="s">
        <v>575</v>
      </c>
      <c r="C55" s="436"/>
    </row>
    <row r="56" spans="2:7" ht="24.95" customHeight="1">
      <c r="B56" s="436" t="s">
        <v>585</v>
      </c>
      <c r="C56" s="436"/>
    </row>
    <row r="57" spans="2:7" ht="30" customHeight="1">
      <c r="B57" s="441"/>
      <c r="C57" s="441"/>
    </row>
    <row r="58" spans="2:7" ht="30" customHeight="1">
      <c r="B58" s="441"/>
      <c r="C58" s="441"/>
    </row>
  </sheetData>
  <mergeCells count="8">
    <mergeCell ref="A5:B5"/>
    <mergeCell ref="A1:Q1"/>
    <mergeCell ref="A2:Q2"/>
    <mergeCell ref="A3:A4"/>
    <mergeCell ref="B3:B4"/>
    <mergeCell ref="F3:F4"/>
    <mergeCell ref="G3:K3"/>
    <mergeCell ref="P3:Q3"/>
  </mergeCells>
  <conditionalFormatting sqref="Q7:Q34">
    <cfRule type="cellIs" dxfId="7" priority="2" operator="equal">
      <formula>5</formula>
    </cfRule>
  </conditionalFormatting>
  <conditionalFormatting sqref="Q5">
    <cfRule type="cellIs" dxfId="6" priority="1" operator="equal">
      <formula>5</formula>
    </cfRule>
  </conditionalFormatting>
  <pageMargins left="0.19" right="0.13" top="0.21" bottom="0.13" header="0.21" footer="0.12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AAD-DE78-4F76-85FA-AC0374DC16E4}">
  <sheetPr>
    <tabColor theme="4"/>
  </sheetPr>
  <dimension ref="A1:AB35"/>
  <sheetViews>
    <sheetView zoomScale="55" zoomScaleNormal="55" workbookViewId="0">
      <selection activeCell="U19" sqref="U19"/>
    </sheetView>
  </sheetViews>
  <sheetFormatPr defaultColWidth="9.140625" defaultRowHeight="21"/>
  <cols>
    <col min="1" max="1" width="22.5703125" style="148" bestFit="1" customWidth="1"/>
    <col min="2" max="13" width="13.28515625" style="148" customWidth="1"/>
    <col min="14" max="14" width="16.28515625" style="148" bestFit="1" customWidth="1"/>
    <col min="15" max="15" width="19.140625" style="148" bestFit="1" customWidth="1"/>
    <col min="16" max="26" width="14.42578125" style="148" customWidth="1"/>
    <col min="27" max="27" width="16.28515625" style="148" bestFit="1" customWidth="1"/>
    <col min="28" max="16384" width="9.140625" style="148"/>
  </cols>
  <sheetData>
    <row r="1" spans="1:28" s="201" customFormat="1" ht="24" thickBot="1">
      <c r="A1" s="174" t="s">
        <v>494</v>
      </c>
      <c r="B1" s="200"/>
      <c r="C1" s="200" t="s">
        <v>622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6" t="s">
        <v>495</v>
      </c>
      <c r="P1" s="200"/>
      <c r="Q1" s="200" t="s">
        <v>622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8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8" s="209" customFormat="1" ht="26.25" customHeight="1">
      <c r="A3" s="204" t="s">
        <v>460</v>
      </c>
      <c r="B3" s="205" t="s">
        <v>496</v>
      </c>
      <c r="C3" s="205" t="s">
        <v>497</v>
      </c>
      <c r="D3" s="205" t="s">
        <v>498</v>
      </c>
      <c r="E3" s="205" t="s">
        <v>499</v>
      </c>
      <c r="F3" s="205" t="s">
        <v>500</v>
      </c>
      <c r="G3" s="205" t="s">
        <v>501</v>
      </c>
      <c r="H3" s="205" t="s">
        <v>502</v>
      </c>
      <c r="I3" s="205" t="s">
        <v>503</v>
      </c>
      <c r="J3" s="205" t="s">
        <v>504</v>
      </c>
      <c r="K3" s="205" t="s">
        <v>505</v>
      </c>
      <c r="L3" s="205" t="s">
        <v>506</v>
      </c>
      <c r="M3" s="206" t="s">
        <v>507</v>
      </c>
      <c r="N3" s="205" t="s">
        <v>2</v>
      </c>
      <c r="O3" s="207" t="s">
        <v>460</v>
      </c>
      <c r="P3" s="208" t="s">
        <v>508</v>
      </c>
      <c r="Q3" s="208" t="s">
        <v>509</v>
      </c>
      <c r="R3" s="208" t="s">
        <v>510</v>
      </c>
      <c r="S3" s="208" t="s">
        <v>511</v>
      </c>
      <c r="T3" s="208" t="s">
        <v>512</v>
      </c>
      <c r="U3" s="208" t="s">
        <v>513</v>
      </c>
      <c r="V3" s="208" t="s">
        <v>514</v>
      </c>
      <c r="W3" s="208" t="s">
        <v>515</v>
      </c>
      <c r="X3" s="208" t="s">
        <v>516</v>
      </c>
      <c r="Y3" s="208" t="s">
        <v>517</v>
      </c>
      <c r="Z3" s="208" t="s">
        <v>518</v>
      </c>
      <c r="AA3" s="208" t="s">
        <v>519</v>
      </c>
    </row>
    <row r="4" spans="1:28">
      <c r="A4" s="210" t="s">
        <v>457</v>
      </c>
      <c r="B4" s="211">
        <v>0</v>
      </c>
      <c r="C4" s="211">
        <v>0</v>
      </c>
      <c r="D4" s="211">
        <v>0</v>
      </c>
      <c r="E4" s="211">
        <v>0</v>
      </c>
      <c r="F4" s="211">
        <v>0</v>
      </c>
      <c r="G4" s="211">
        <v>0</v>
      </c>
      <c r="H4" s="211">
        <v>0</v>
      </c>
      <c r="I4" s="211">
        <v>0</v>
      </c>
      <c r="J4" s="211">
        <v>0</v>
      </c>
      <c r="K4" s="211">
        <v>0</v>
      </c>
      <c r="L4" s="211">
        <v>0</v>
      </c>
      <c r="M4" s="211">
        <v>0</v>
      </c>
      <c r="N4" s="212">
        <f>SUM(B4:M4)</f>
        <v>0</v>
      </c>
      <c r="O4" s="213" t="s">
        <v>457</v>
      </c>
      <c r="P4" s="214">
        <f>+B4</f>
        <v>0</v>
      </c>
      <c r="Q4" s="214">
        <f>+P4+C4</f>
        <v>0</v>
      </c>
      <c r="R4" s="214">
        <f t="shared" ref="R4:AA19" si="0">+Q4+D4</f>
        <v>0</v>
      </c>
      <c r="S4" s="214">
        <f t="shared" si="0"/>
        <v>0</v>
      </c>
      <c r="T4" s="214">
        <f t="shared" si="0"/>
        <v>0</v>
      </c>
      <c r="U4" s="214">
        <f t="shared" si="0"/>
        <v>0</v>
      </c>
      <c r="V4" s="214">
        <f t="shared" si="0"/>
        <v>0</v>
      </c>
      <c r="W4" s="214">
        <f t="shared" si="0"/>
        <v>0</v>
      </c>
      <c r="X4" s="214">
        <f t="shared" si="0"/>
        <v>0</v>
      </c>
      <c r="Y4" s="214">
        <f t="shared" si="0"/>
        <v>0</v>
      </c>
      <c r="Z4" s="214">
        <f t="shared" si="0"/>
        <v>0</v>
      </c>
      <c r="AA4" s="214">
        <f t="shared" si="0"/>
        <v>0</v>
      </c>
    </row>
    <row r="5" spans="1:28">
      <c r="A5" s="215" t="s">
        <v>520</v>
      </c>
      <c r="B5" s="211">
        <v>2691538.143111242</v>
      </c>
      <c r="C5" s="211">
        <v>2810278.8319281884</v>
      </c>
      <c r="D5" s="211">
        <v>2805295.6014723568</v>
      </c>
      <c r="E5" s="211">
        <v>2957659.5659271912</v>
      </c>
      <c r="F5" s="211">
        <v>2837842.3152598012</v>
      </c>
      <c r="G5" s="211">
        <v>2736953.0441224696</v>
      </c>
      <c r="H5" s="211">
        <v>3054952.6278970423</v>
      </c>
      <c r="I5" s="211">
        <v>2768793.2844499606</v>
      </c>
      <c r="J5" s="211">
        <v>2844873.3465383151</v>
      </c>
      <c r="K5" s="211">
        <v>2722908.4813667443</v>
      </c>
      <c r="L5" s="211">
        <v>2758679.0474384185</v>
      </c>
      <c r="M5" s="211">
        <v>2728824.7104882668</v>
      </c>
      <c r="N5" s="212">
        <f>SUM(B5:M5)</f>
        <v>33718599</v>
      </c>
      <c r="O5" s="216" t="s">
        <v>520</v>
      </c>
      <c r="P5" s="214">
        <f t="shared" ref="P5:P31" si="1">+B5</f>
        <v>2691538.143111242</v>
      </c>
      <c r="Q5" s="214">
        <f t="shared" ref="Q5:AA31" si="2">+P5+C5</f>
        <v>5501816.97503943</v>
      </c>
      <c r="R5" s="214">
        <f t="shared" si="0"/>
        <v>8307112.5765117873</v>
      </c>
      <c r="S5" s="214">
        <f t="shared" si="0"/>
        <v>11264772.142438978</v>
      </c>
      <c r="T5" s="214">
        <f t="shared" si="0"/>
        <v>14102614.457698779</v>
      </c>
      <c r="U5" s="214">
        <f t="shared" si="0"/>
        <v>16839567.50182125</v>
      </c>
      <c r="V5" s="214">
        <f t="shared" si="0"/>
        <v>19894520.129718293</v>
      </c>
      <c r="W5" s="214">
        <f t="shared" si="0"/>
        <v>22663313.414168254</v>
      </c>
      <c r="X5" s="214">
        <f t="shared" si="0"/>
        <v>25508186.76070657</v>
      </c>
      <c r="Y5" s="214">
        <f t="shared" si="0"/>
        <v>28231095.242073312</v>
      </c>
      <c r="Z5" s="214">
        <f t="shared" si="0"/>
        <v>30989774.289511733</v>
      </c>
      <c r="AA5" s="214">
        <f t="shared" si="0"/>
        <v>33718599</v>
      </c>
      <c r="AB5" s="184"/>
    </row>
    <row r="6" spans="1:28">
      <c r="A6" s="215" t="s">
        <v>521</v>
      </c>
      <c r="B6" s="211">
        <v>51385.708184305484</v>
      </c>
      <c r="C6" s="211">
        <v>52957.177819940967</v>
      </c>
      <c r="D6" s="211">
        <v>52603.765764544834</v>
      </c>
      <c r="E6" s="211">
        <v>56601.571028591752</v>
      </c>
      <c r="F6" s="211">
        <v>55237.494917830911</v>
      </c>
      <c r="G6" s="211">
        <v>54749.192764955333</v>
      </c>
      <c r="H6" s="211">
        <v>66512.958166137338</v>
      </c>
      <c r="I6" s="211">
        <v>62520.211280745905</v>
      </c>
      <c r="J6" s="211">
        <v>61147.030088405205</v>
      </c>
      <c r="K6" s="211">
        <v>58559.838018749535</v>
      </c>
      <c r="L6" s="211">
        <v>57415.295541636471</v>
      </c>
      <c r="M6" s="211">
        <v>57079.756424156367</v>
      </c>
      <c r="N6" s="212">
        <f t="shared" ref="N6:N31" si="3">SUM(B6:M6)</f>
        <v>686770.00000000012</v>
      </c>
      <c r="O6" s="216" t="s">
        <v>521</v>
      </c>
      <c r="P6" s="214">
        <f t="shared" si="1"/>
        <v>51385.708184305484</v>
      </c>
      <c r="Q6" s="214">
        <f t="shared" si="2"/>
        <v>104342.88600424645</v>
      </c>
      <c r="R6" s="214">
        <f t="shared" si="0"/>
        <v>156946.65176879129</v>
      </c>
      <c r="S6" s="214">
        <f t="shared" si="0"/>
        <v>213548.22279738303</v>
      </c>
      <c r="T6" s="214">
        <f t="shared" si="0"/>
        <v>268785.71771521395</v>
      </c>
      <c r="U6" s="214">
        <f t="shared" si="0"/>
        <v>323534.91048016929</v>
      </c>
      <c r="V6" s="214">
        <f t="shared" si="0"/>
        <v>390047.86864630663</v>
      </c>
      <c r="W6" s="214">
        <f t="shared" si="0"/>
        <v>452568.07992705255</v>
      </c>
      <c r="X6" s="214">
        <f t="shared" si="0"/>
        <v>513715.11001545773</v>
      </c>
      <c r="Y6" s="214">
        <f t="shared" si="0"/>
        <v>572274.94803420722</v>
      </c>
      <c r="Z6" s="214">
        <f t="shared" si="0"/>
        <v>629690.24357584375</v>
      </c>
      <c r="AA6" s="214">
        <f t="shared" si="0"/>
        <v>686770.00000000012</v>
      </c>
      <c r="AB6" s="184"/>
    </row>
    <row r="7" spans="1:28">
      <c r="A7" s="215" t="s">
        <v>522</v>
      </c>
      <c r="B7" s="211">
        <v>279006.88261597493</v>
      </c>
      <c r="C7" s="211">
        <v>293376.33280400792</v>
      </c>
      <c r="D7" s="211">
        <v>297154.77481301234</v>
      </c>
      <c r="E7" s="211">
        <v>316123.02107680676</v>
      </c>
      <c r="F7" s="211">
        <v>311908.59157484054</v>
      </c>
      <c r="G7" s="211">
        <v>303097.8075270736</v>
      </c>
      <c r="H7" s="211">
        <v>358191.97745768505</v>
      </c>
      <c r="I7" s="211">
        <v>335211.94867865305</v>
      </c>
      <c r="J7" s="211">
        <v>334656.67500761687</v>
      </c>
      <c r="K7" s="211">
        <v>307969.00858843746</v>
      </c>
      <c r="L7" s="211">
        <v>304357.98577673046</v>
      </c>
      <c r="M7" s="211">
        <v>295534.99407916056</v>
      </c>
      <c r="N7" s="212">
        <f t="shared" si="3"/>
        <v>3736589.9999999991</v>
      </c>
      <c r="O7" s="216" t="s">
        <v>522</v>
      </c>
      <c r="P7" s="214">
        <f t="shared" si="1"/>
        <v>279006.88261597493</v>
      </c>
      <c r="Q7" s="214">
        <f t="shared" si="2"/>
        <v>572383.21541998279</v>
      </c>
      <c r="R7" s="214">
        <f t="shared" si="0"/>
        <v>869537.99023299513</v>
      </c>
      <c r="S7" s="214">
        <f t="shared" si="0"/>
        <v>1185661.0113098018</v>
      </c>
      <c r="T7" s="214">
        <f t="shared" si="0"/>
        <v>1497569.6028846423</v>
      </c>
      <c r="U7" s="214">
        <f t="shared" si="0"/>
        <v>1800667.410411716</v>
      </c>
      <c r="V7" s="214">
        <f t="shared" si="0"/>
        <v>2158859.3878694009</v>
      </c>
      <c r="W7" s="214">
        <f t="shared" si="0"/>
        <v>2494071.3365480541</v>
      </c>
      <c r="X7" s="214">
        <f t="shared" si="0"/>
        <v>2828728.0115556708</v>
      </c>
      <c r="Y7" s="214">
        <f t="shared" si="0"/>
        <v>3136697.0201441082</v>
      </c>
      <c r="Z7" s="214">
        <f t="shared" si="0"/>
        <v>3441055.0059208386</v>
      </c>
      <c r="AA7" s="214">
        <f t="shared" si="0"/>
        <v>3736589.9999999991</v>
      </c>
      <c r="AB7" s="184"/>
    </row>
    <row r="8" spans="1:28">
      <c r="A8" s="215" t="s">
        <v>523</v>
      </c>
      <c r="B8" s="211">
        <v>451389.40320159256</v>
      </c>
      <c r="C8" s="211">
        <v>466768.23811716639</v>
      </c>
      <c r="D8" s="211">
        <v>471440.14214808628</v>
      </c>
      <c r="E8" s="211">
        <v>502807.78131916997</v>
      </c>
      <c r="F8" s="211">
        <v>488041.3646420773</v>
      </c>
      <c r="G8" s="211">
        <v>469234.09553928312</v>
      </c>
      <c r="H8" s="211">
        <v>540716.39793504844</v>
      </c>
      <c r="I8" s="211">
        <v>496422.983143299</v>
      </c>
      <c r="J8" s="211">
        <v>509299.9098612275</v>
      </c>
      <c r="K8" s="211">
        <v>468030.44322352041</v>
      </c>
      <c r="L8" s="211">
        <v>475739.30751711753</v>
      </c>
      <c r="M8" s="211">
        <v>469529.93335241132</v>
      </c>
      <c r="N8" s="212">
        <f t="shared" si="3"/>
        <v>5809420</v>
      </c>
      <c r="O8" s="216" t="s">
        <v>523</v>
      </c>
      <c r="P8" s="214">
        <f t="shared" si="1"/>
        <v>451389.40320159256</v>
      </c>
      <c r="Q8" s="214">
        <f t="shared" si="2"/>
        <v>918157.64131875895</v>
      </c>
      <c r="R8" s="214">
        <f t="shared" si="0"/>
        <v>1389597.7834668453</v>
      </c>
      <c r="S8" s="214">
        <f t="shared" si="0"/>
        <v>1892405.5647860153</v>
      </c>
      <c r="T8" s="214">
        <f t="shared" si="0"/>
        <v>2380446.9294280927</v>
      </c>
      <c r="U8" s="214">
        <f t="shared" si="0"/>
        <v>2849681.0249673757</v>
      </c>
      <c r="V8" s="214">
        <f t="shared" si="0"/>
        <v>3390397.4229024239</v>
      </c>
      <c r="W8" s="214">
        <f t="shared" si="0"/>
        <v>3886820.4060457228</v>
      </c>
      <c r="X8" s="214">
        <f t="shared" si="0"/>
        <v>4396120.3159069503</v>
      </c>
      <c r="Y8" s="214">
        <f t="shared" si="0"/>
        <v>4864150.7591304705</v>
      </c>
      <c r="Z8" s="214">
        <f t="shared" si="0"/>
        <v>5339890.0666475883</v>
      </c>
      <c r="AA8" s="214">
        <f t="shared" si="0"/>
        <v>5809420</v>
      </c>
      <c r="AB8" s="184"/>
    </row>
    <row r="9" spans="1:28">
      <c r="A9" s="215" t="s">
        <v>524</v>
      </c>
      <c r="B9" s="211">
        <v>124537.06139541502</v>
      </c>
      <c r="C9" s="211">
        <v>129978.7766235451</v>
      </c>
      <c r="D9" s="211">
        <v>129834.06619088569</v>
      </c>
      <c r="E9" s="211">
        <v>143146.42106199168</v>
      </c>
      <c r="F9" s="211">
        <v>138227.27128513175</v>
      </c>
      <c r="G9" s="211">
        <v>127811.80489004101</v>
      </c>
      <c r="H9" s="211">
        <v>146474.0910574515</v>
      </c>
      <c r="I9" s="211">
        <v>131972.56480685258</v>
      </c>
      <c r="J9" s="211">
        <v>133568.73427820008</v>
      </c>
      <c r="K9" s="211">
        <v>131346.15622103523</v>
      </c>
      <c r="L9" s="211">
        <v>132637.83082366182</v>
      </c>
      <c r="M9" s="211">
        <v>131495.22136578854</v>
      </c>
      <c r="N9" s="212">
        <f t="shared" si="3"/>
        <v>1601029.9999999998</v>
      </c>
      <c r="O9" s="216" t="s">
        <v>524</v>
      </c>
      <c r="P9" s="214">
        <f t="shared" si="1"/>
        <v>124537.06139541502</v>
      </c>
      <c r="Q9" s="214">
        <f t="shared" si="2"/>
        <v>254515.83801896012</v>
      </c>
      <c r="R9" s="214">
        <f t="shared" si="0"/>
        <v>384349.90420984582</v>
      </c>
      <c r="S9" s="214">
        <f t="shared" si="0"/>
        <v>527496.32527183753</v>
      </c>
      <c r="T9" s="214">
        <f t="shared" si="0"/>
        <v>665723.59655696922</v>
      </c>
      <c r="U9" s="214">
        <f t="shared" si="0"/>
        <v>793535.40144701023</v>
      </c>
      <c r="V9" s="214">
        <f t="shared" si="0"/>
        <v>940009.49250446167</v>
      </c>
      <c r="W9" s="214">
        <f t="shared" si="0"/>
        <v>1071982.0573113142</v>
      </c>
      <c r="X9" s="214">
        <f t="shared" si="0"/>
        <v>1205550.7915895144</v>
      </c>
      <c r="Y9" s="214">
        <f t="shared" si="0"/>
        <v>1336896.9478105495</v>
      </c>
      <c r="Z9" s="214">
        <f t="shared" si="0"/>
        <v>1469534.7786342113</v>
      </c>
      <c r="AA9" s="214">
        <f t="shared" si="0"/>
        <v>1601029.9999999998</v>
      </c>
      <c r="AB9" s="184"/>
    </row>
    <row r="10" spans="1:28">
      <c r="A10" s="215" t="s">
        <v>525</v>
      </c>
      <c r="B10" s="211">
        <v>108944.75719723513</v>
      </c>
      <c r="C10" s="211">
        <v>111614.89901700649</v>
      </c>
      <c r="D10" s="211">
        <v>107659.48347010535</v>
      </c>
      <c r="E10" s="211">
        <v>114759.04249501009</v>
      </c>
      <c r="F10" s="211">
        <v>112938.99091412454</v>
      </c>
      <c r="G10" s="211">
        <v>106719.76505441935</v>
      </c>
      <c r="H10" s="211">
        <v>119791.09001349432</v>
      </c>
      <c r="I10" s="211">
        <v>117563.88991423632</v>
      </c>
      <c r="J10" s="211">
        <v>119270.49844868368</v>
      </c>
      <c r="K10" s="211">
        <v>114853.91034826028</v>
      </c>
      <c r="L10" s="211">
        <v>117999.7418663573</v>
      </c>
      <c r="M10" s="211">
        <v>114723.93126106694</v>
      </c>
      <c r="N10" s="212">
        <f t="shared" si="3"/>
        <v>1366840</v>
      </c>
      <c r="O10" s="216" t="s">
        <v>525</v>
      </c>
      <c r="P10" s="214">
        <f t="shared" si="1"/>
        <v>108944.75719723513</v>
      </c>
      <c r="Q10" s="214">
        <f t="shared" si="2"/>
        <v>220559.65621424164</v>
      </c>
      <c r="R10" s="214">
        <f t="shared" si="0"/>
        <v>328219.13968434697</v>
      </c>
      <c r="S10" s="214">
        <f t="shared" si="0"/>
        <v>442978.18217935704</v>
      </c>
      <c r="T10" s="214">
        <f t="shared" si="0"/>
        <v>555917.17309348157</v>
      </c>
      <c r="U10" s="214">
        <f t="shared" si="0"/>
        <v>662636.93814790086</v>
      </c>
      <c r="V10" s="214">
        <f t="shared" si="0"/>
        <v>782428.02816139522</v>
      </c>
      <c r="W10" s="214">
        <f t="shared" si="0"/>
        <v>899991.91807563161</v>
      </c>
      <c r="X10" s="214">
        <f t="shared" si="0"/>
        <v>1019262.4165243153</v>
      </c>
      <c r="Y10" s="214">
        <f t="shared" si="0"/>
        <v>1134116.3268725756</v>
      </c>
      <c r="Z10" s="214">
        <f t="shared" si="0"/>
        <v>1252116.068738933</v>
      </c>
      <c r="AA10" s="214">
        <f t="shared" si="0"/>
        <v>1366840</v>
      </c>
      <c r="AB10" s="184"/>
    </row>
    <row r="11" spans="1:28">
      <c r="A11" s="215" t="s">
        <v>526</v>
      </c>
      <c r="B11" s="211">
        <v>153355.47239713429</v>
      </c>
      <c r="C11" s="211">
        <v>153117.94547968626</v>
      </c>
      <c r="D11" s="211">
        <v>155103.75012751255</v>
      </c>
      <c r="E11" s="211">
        <v>161359.39968382064</v>
      </c>
      <c r="F11" s="211">
        <v>161590.95525418196</v>
      </c>
      <c r="G11" s="211">
        <v>152804.44975763554</v>
      </c>
      <c r="H11" s="211">
        <v>180198.66800079469</v>
      </c>
      <c r="I11" s="211">
        <v>172506.90947013977</v>
      </c>
      <c r="J11" s="211">
        <v>162450.4974931592</v>
      </c>
      <c r="K11" s="211">
        <v>151945.23926016307</v>
      </c>
      <c r="L11" s="211">
        <v>160096.12803348279</v>
      </c>
      <c r="M11" s="211">
        <v>157430.58504228928</v>
      </c>
      <c r="N11" s="212">
        <f t="shared" si="3"/>
        <v>1921960</v>
      </c>
      <c r="O11" s="216" t="s">
        <v>526</v>
      </c>
      <c r="P11" s="214">
        <f t="shared" si="1"/>
        <v>153355.47239713429</v>
      </c>
      <c r="Q11" s="214">
        <f t="shared" si="2"/>
        <v>306473.41787682055</v>
      </c>
      <c r="R11" s="214">
        <f t="shared" si="0"/>
        <v>461577.1680043331</v>
      </c>
      <c r="S11" s="214">
        <f t="shared" si="0"/>
        <v>622936.56768815371</v>
      </c>
      <c r="T11" s="214">
        <f t="shared" si="0"/>
        <v>784527.52294233569</v>
      </c>
      <c r="U11" s="214">
        <f t="shared" si="0"/>
        <v>937331.97269997117</v>
      </c>
      <c r="V11" s="214">
        <f t="shared" si="0"/>
        <v>1117530.6407007659</v>
      </c>
      <c r="W11" s="214">
        <f t="shared" si="0"/>
        <v>1290037.5501709057</v>
      </c>
      <c r="X11" s="214">
        <f t="shared" si="0"/>
        <v>1452488.0476640649</v>
      </c>
      <c r="Y11" s="214">
        <f t="shared" si="0"/>
        <v>1604433.2869242281</v>
      </c>
      <c r="Z11" s="214">
        <f t="shared" si="0"/>
        <v>1764529.4149577108</v>
      </c>
      <c r="AA11" s="214">
        <f t="shared" si="0"/>
        <v>1921960</v>
      </c>
      <c r="AB11" s="184"/>
    </row>
    <row r="12" spans="1:28">
      <c r="A12" s="215" t="s">
        <v>527</v>
      </c>
      <c r="B12" s="211">
        <v>103656.11897717239</v>
      </c>
      <c r="C12" s="211">
        <v>107568.3168463154</v>
      </c>
      <c r="D12" s="211">
        <v>106414.35920146028</v>
      </c>
      <c r="E12" s="211">
        <v>109825.70622092622</v>
      </c>
      <c r="F12" s="211">
        <v>110069.51919378867</v>
      </c>
      <c r="G12" s="211">
        <v>105421.13500463961</v>
      </c>
      <c r="H12" s="211">
        <v>128615.92103629877</v>
      </c>
      <c r="I12" s="211">
        <v>119955.9826483145</v>
      </c>
      <c r="J12" s="211">
        <v>115211.97223058798</v>
      </c>
      <c r="K12" s="211">
        <v>106774.82260918316</v>
      </c>
      <c r="L12" s="211">
        <v>110874.54283436641</v>
      </c>
      <c r="M12" s="211">
        <v>108741.60319694683</v>
      </c>
      <c r="N12" s="212">
        <f t="shared" si="3"/>
        <v>1333130.0000000005</v>
      </c>
      <c r="O12" s="216" t="s">
        <v>527</v>
      </c>
      <c r="P12" s="214">
        <f t="shared" si="1"/>
        <v>103656.11897717239</v>
      </c>
      <c r="Q12" s="214">
        <f t="shared" si="2"/>
        <v>211224.43582348779</v>
      </c>
      <c r="R12" s="214">
        <f t="shared" si="0"/>
        <v>317638.79502494808</v>
      </c>
      <c r="S12" s="214">
        <f t="shared" si="0"/>
        <v>427464.50124587433</v>
      </c>
      <c r="T12" s="214">
        <f t="shared" si="0"/>
        <v>537534.02043966297</v>
      </c>
      <c r="U12" s="214">
        <f t="shared" si="0"/>
        <v>642955.1554443026</v>
      </c>
      <c r="V12" s="214">
        <f t="shared" si="0"/>
        <v>771571.07648060133</v>
      </c>
      <c r="W12" s="214">
        <f t="shared" si="0"/>
        <v>891527.05912891589</v>
      </c>
      <c r="X12" s="214">
        <f t="shared" si="0"/>
        <v>1006739.0313595039</v>
      </c>
      <c r="Y12" s="214">
        <f t="shared" si="0"/>
        <v>1113513.8539686871</v>
      </c>
      <c r="Z12" s="214">
        <f t="shared" si="0"/>
        <v>1224388.3968030536</v>
      </c>
      <c r="AA12" s="214">
        <f t="shared" si="0"/>
        <v>1333130.0000000005</v>
      </c>
      <c r="AB12" s="184"/>
    </row>
    <row r="13" spans="1:28">
      <c r="A13" s="215" t="s">
        <v>528</v>
      </c>
      <c r="B13" s="211">
        <v>313542.31761624099</v>
      </c>
      <c r="C13" s="211">
        <v>323976.54610756389</v>
      </c>
      <c r="D13" s="211">
        <v>317588.46412491816</v>
      </c>
      <c r="E13" s="211">
        <v>324608.51307711197</v>
      </c>
      <c r="F13" s="211">
        <v>318933.00263998035</v>
      </c>
      <c r="G13" s="211">
        <v>307439.39972167648</v>
      </c>
      <c r="H13" s="211">
        <v>356453.75540275051</v>
      </c>
      <c r="I13" s="211">
        <v>347783.68336607731</v>
      </c>
      <c r="J13" s="211">
        <v>355965.04782662087</v>
      </c>
      <c r="K13" s="211">
        <v>337760.94462180749</v>
      </c>
      <c r="L13" s="211">
        <v>337036.51946218073</v>
      </c>
      <c r="M13" s="211">
        <v>330671.80603307142</v>
      </c>
      <c r="N13" s="212">
        <f t="shared" si="3"/>
        <v>3971760.0000000005</v>
      </c>
      <c r="O13" s="216" t="s">
        <v>528</v>
      </c>
      <c r="P13" s="214">
        <f t="shared" si="1"/>
        <v>313542.31761624099</v>
      </c>
      <c r="Q13" s="214">
        <f t="shared" si="2"/>
        <v>637518.86372380494</v>
      </c>
      <c r="R13" s="214">
        <f t="shared" si="0"/>
        <v>955107.32784872316</v>
      </c>
      <c r="S13" s="214">
        <f t="shared" si="0"/>
        <v>1279715.8409258351</v>
      </c>
      <c r="T13" s="214">
        <f t="shared" si="0"/>
        <v>1598648.8435658154</v>
      </c>
      <c r="U13" s="214">
        <f t="shared" si="0"/>
        <v>1906088.2432874918</v>
      </c>
      <c r="V13" s="214">
        <f t="shared" si="0"/>
        <v>2262541.9986902424</v>
      </c>
      <c r="W13" s="214">
        <f t="shared" si="0"/>
        <v>2610325.6820563199</v>
      </c>
      <c r="X13" s="214">
        <f t="shared" si="0"/>
        <v>2966290.7298829406</v>
      </c>
      <c r="Y13" s="214">
        <f t="shared" si="0"/>
        <v>3304051.6745047481</v>
      </c>
      <c r="Z13" s="214">
        <f t="shared" si="0"/>
        <v>3641088.1939669289</v>
      </c>
      <c r="AA13" s="214">
        <f t="shared" si="0"/>
        <v>3971760.0000000005</v>
      </c>
      <c r="AB13" s="184"/>
    </row>
    <row r="14" spans="1:28">
      <c r="A14" s="215" t="s">
        <v>529</v>
      </c>
      <c r="B14" s="211">
        <v>17925.765329161812</v>
      </c>
      <c r="C14" s="211">
        <v>18888.220203671375</v>
      </c>
      <c r="D14" s="211">
        <v>18114.862256647317</v>
      </c>
      <c r="E14" s="211">
        <v>20231.985915473146</v>
      </c>
      <c r="F14" s="211">
        <v>19703.830577716006</v>
      </c>
      <c r="G14" s="211">
        <v>19326.675716852056</v>
      </c>
      <c r="H14" s="211">
        <v>23703.265227171378</v>
      </c>
      <c r="I14" s="211">
        <v>22447.814014469983</v>
      </c>
      <c r="J14" s="211">
        <v>23107.228941086109</v>
      </c>
      <c r="K14" s="211">
        <v>21428.560795440957</v>
      </c>
      <c r="L14" s="211">
        <v>20806.549656679112</v>
      </c>
      <c r="M14" s="211">
        <v>20505.241365630776</v>
      </c>
      <c r="N14" s="212">
        <f t="shared" si="3"/>
        <v>246190</v>
      </c>
      <c r="O14" s="216" t="s">
        <v>529</v>
      </c>
      <c r="P14" s="214">
        <f t="shared" si="1"/>
        <v>17925.765329161812</v>
      </c>
      <c r="Q14" s="214">
        <f t="shared" si="2"/>
        <v>36813.985532833191</v>
      </c>
      <c r="R14" s="214">
        <f t="shared" si="0"/>
        <v>54928.847789480511</v>
      </c>
      <c r="S14" s="214">
        <f t="shared" si="0"/>
        <v>75160.833704953664</v>
      </c>
      <c r="T14" s="214">
        <f t="shared" si="0"/>
        <v>94864.664282669662</v>
      </c>
      <c r="U14" s="214">
        <f t="shared" si="0"/>
        <v>114191.33999952172</v>
      </c>
      <c r="V14" s="214">
        <f t="shared" si="0"/>
        <v>137894.60522669309</v>
      </c>
      <c r="W14" s="214">
        <f t="shared" si="0"/>
        <v>160342.41924116306</v>
      </c>
      <c r="X14" s="214">
        <f t="shared" si="0"/>
        <v>183449.64818224916</v>
      </c>
      <c r="Y14" s="214">
        <f t="shared" si="0"/>
        <v>204878.20897769011</v>
      </c>
      <c r="Z14" s="214">
        <f t="shared" si="0"/>
        <v>225684.75863436924</v>
      </c>
      <c r="AA14" s="214">
        <f t="shared" si="0"/>
        <v>246190</v>
      </c>
      <c r="AB14" s="184"/>
    </row>
    <row r="15" spans="1:28">
      <c r="A15" s="215" t="s">
        <v>530</v>
      </c>
      <c r="B15" s="211">
        <v>778322.12219257222</v>
      </c>
      <c r="C15" s="211">
        <v>799076.49571540405</v>
      </c>
      <c r="D15" s="211">
        <v>805646.79917971452</v>
      </c>
      <c r="E15" s="211">
        <v>833877.07240653737</v>
      </c>
      <c r="F15" s="211">
        <v>832324.7182553832</v>
      </c>
      <c r="G15" s="211">
        <v>804666.52504116448</v>
      </c>
      <c r="H15" s="211">
        <v>945752.33682061592</v>
      </c>
      <c r="I15" s="211">
        <v>887775.59248359408</v>
      </c>
      <c r="J15" s="211">
        <v>883178.00202199118</v>
      </c>
      <c r="K15" s="211">
        <v>826793.14719434839</v>
      </c>
      <c r="L15" s="211">
        <v>841027.90360956849</v>
      </c>
      <c r="M15" s="211">
        <v>820329.28507910506</v>
      </c>
      <c r="N15" s="212">
        <f t="shared" si="3"/>
        <v>10058770</v>
      </c>
      <c r="O15" s="216" t="s">
        <v>530</v>
      </c>
      <c r="P15" s="214">
        <f t="shared" si="1"/>
        <v>778322.12219257222</v>
      </c>
      <c r="Q15" s="214">
        <f t="shared" si="2"/>
        <v>1577398.6179079763</v>
      </c>
      <c r="R15" s="214">
        <f t="shared" si="0"/>
        <v>2383045.4170876909</v>
      </c>
      <c r="S15" s="214">
        <f t="shared" si="0"/>
        <v>3216922.4894942283</v>
      </c>
      <c r="T15" s="214">
        <f t="shared" si="0"/>
        <v>4049247.2077496117</v>
      </c>
      <c r="U15" s="214">
        <f t="shared" si="0"/>
        <v>4853913.7327907765</v>
      </c>
      <c r="V15" s="214">
        <f t="shared" si="0"/>
        <v>5799666.0696113929</v>
      </c>
      <c r="W15" s="214">
        <f t="shared" si="0"/>
        <v>6687441.662094987</v>
      </c>
      <c r="X15" s="214">
        <f t="shared" si="0"/>
        <v>7570619.6641169786</v>
      </c>
      <c r="Y15" s="214">
        <f t="shared" si="0"/>
        <v>8397412.8113113269</v>
      </c>
      <c r="Z15" s="214">
        <f t="shared" si="0"/>
        <v>9238440.7149208952</v>
      </c>
      <c r="AA15" s="214">
        <f t="shared" si="0"/>
        <v>10058770</v>
      </c>
      <c r="AB15" s="184"/>
    </row>
    <row r="16" spans="1:28">
      <c r="A16" s="215" t="s">
        <v>531</v>
      </c>
      <c r="B16" s="211">
        <v>91417.133948887305</v>
      </c>
      <c r="C16" s="211">
        <v>93500.206662566387</v>
      </c>
      <c r="D16" s="211">
        <v>97932.696035951361</v>
      </c>
      <c r="E16" s="211">
        <v>106615.50867642644</v>
      </c>
      <c r="F16" s="211">
        <v>102128.51086361814</v>
      </c>
      <c r="G16" s="211">
        <v>97756.448684012619</v>
      </c>
      <c r="H16" s="211">
        <v>117563.88895656195</v>
      </c>
      <c r="I16" s="211">
        <v>110474.20769695114</v>
      </c>
      <c r="J16" s="211">
        <v>106195.65197158221</v>
      </c>
      <c r="K16" s="211">
        <v>100649.35167427531</v>
      </c>
      <c r="L16" s="211">
        <v>100873.00167221314</v>
      </c>
      <c r="M16" s="211">
        <v>97323.393156954146</v>
      </c>
      <c r="N16" s="212">
        <f t="shared" si="3"/>
        <v>1222430</v>
      </c>
      <c r="O16" s="216" t="s">
        <v>531</v>
      </c>
      <c r="P16" s="214">
        <f t="shared" si="1"/>
        <v>91417.133948887305</v>
      </c>
      <c r="Q16" s="214">
        <f t="shared" si="2"/>
        <v>184917.34061145369</v>
      </c>
      <c r="R16" s="214">
        <f t="shared" si="0"/>
        <v>282850.03664740507</v>
      </c>
      <c r="S16" s="214">
        <f t="shared" si="0"/>
        <v>389465.54532383149</v>
      </c>
      <c r="T16" s="214">
        <f t="shared" si="0"/>
        <v>491594.05618744961</v>
      </c>
      <c r="U16" s="214">
        <f t="shared" si="0"/>
        <v>589350.50487146224</v>
      </c>
      <c r="V16" s="214">
        <f t="shared" si="0"/>
        <v>706914.39382802416</v>
      </c>
      <c r="W16" s="214">
        <f t="shared" si="0"/>
        <v>817388.60152497527</v>
      </c>
      <c r="X16" s="214">
        <f t="shared" si="0"/>
        <v>923584.25349655747</v>
      </c>
      <c r="Y16" s="214">
        <f t="shared" si="0"/>
        <v>1024233.6051708328</v>
      </c>
      <c r="Z16" s="214">
        <f t="shared" si="0"/>
        <v>1125106.6068430459</v>
      </c>
      <c r="AA16" s="214">
        <f t="shared" si="0"/>
        <v>1222430</v>
      </c>
      <c r="AB16" s="184"/>
    </row>
    <row r="17" spans="1:28">
      <c r="A17" s="215" t="s">
        <v>532</v>
      </c>
      <c r="B17" s="211">
        <v>114187.41792406893</v>
      </c>
      <c r="C17" s="211">
        <v>118412.01614512518</v>
      </c>
      <c r="D17" s="211">
        <v>122048.36183386059</v>
      </c>
      <c r="E17" s="211">
        <v>133402.1835563443</v>
      </c>
      <c r="F17" s="211">
        <v>129675.44283353863</v>
      </c>
      <c r="G17" s="211">
        <v>125721.68730926108</v>
      </c>
      <c r="H17" s="211">
        <v>148828.23308260672</v>
      </c>
      <c r="I17" s="211">
        <v>142026.00676881976</v>
      </c>
      <c r="J17" s="211">
        <v>136337.28292017101</v>
      </c>
      <c r="K17" s="211">
        <v>126508.8773976229</v>
      </c>
      <c r="L17" s="211">
        <v>125346.75336112877</v>
      </c>
      <c r="M17" s="211">
        <v>121785.73686745191</v>
      </c>
      <c r="N17" s="212">
        <f t="shared" si="3"/>
        <v>1544279.9999999995</v>
      </c>
      <c r="O17" s="216" t="s">
        <v>532</v>
      </c>
      <c r="P17" s="214">
        <f t="shared" si="1"/>
        <v>114187.41792406893</v>
      </c>
      <c r="Q17" s="214">
        <f t="shared" si="2"/>
        <v>232599.4340691941</v>
      </c>
      <c r="R17" s="214">
        <f t="shared" si="0"/>
        <v>354647.79590305471</v>
      </c>
      <c r="S17" s="214">
        <f t="shared" si="0"/>
        <v>488049.97945939901</v>
      </c>
      <c r="T17" s="214">
        <f t="shared" si="0"/>
        <v>617725.42229293764</v>
      </c>
      <c r="U17" s="214">
        <f t="shared" si="0"/>
        <v>743447.1096021987</v>
      </c>
      <c r="V17" s="214">
        <f t="shared" si="0"/>
        <v>892275.34268480539</v>
      </c>
      <c r="W17" s="214">
        <f t="shared" si="0"/>
        <v>1034301.3494536252</v>
      </c>
      <c r="X17" s="214">
        <f t="shared" si="0"/>
        <v>1170638.6323737961</v>
      </c>
      <c r="Y17" s="214">
        <f t="shared" si="0"/>
        <v>1297147.509771419</v>
      </c>
      <c r="Z17" s="214">
        <f t="shared" si="0"/>
        <v>1422494.2631325477</v>
      </c>
      <c r="AA17" s="214">
        <f t="shared" si="0"/>
        <v>1544279.9999999995</v>
      </c>
      <c r="AB17" s="184"/>
    </row>
    <row r="18" spans="1:28">
      <c r="A18" s="215" t="s">
        <v>533</v>
      </c>
      <c r="B18" s="211">
        <v>221359.52025688984</v>
      </c>
      <c r="C18" s="211">
        <v>231557.98246321443</v>
      </c>
      <c r="D18" s="211">
        <v>227693.25249718974</v>
      </c>
      <c r="E18" s="211">
        <v>236739.76021738237</v>
      </c>
      <c r="F18" s="211">
        <v>233454.03364456235</v>
      </c>
      <c r="G18" s="211">
        <v>219466.83146458492</v>
      </c>
      <c r="H18" s="211">
        <v>256825.66364355403</v>
      </c>
      <c r="I18" s="211">
        <v>240104.8391716172</v>
      </c>
      <c r="J18" s="211">
        <v>236963.69532764622</v>
      </c>
      <c r="K18" s="211">
        <v>231161.55679504469</v>
      </c>
      <c r="L18" s="211">
        <v>233328.61653325846</v>
      </c>
      <c r="M18" s="211">
        <v>229004.24798505561</v>
      </c>
      <c r="N18" s="212">
        <f t="shared" si="3"/>
        <v>2797660</v>
      </c>
      <c r="O18" s="216" t="s">
        <v>533</v>
      </c>
      <c r="P18" s="214">
        <f t="shared" si="1"/>
        <v>221359.52025688984</v>
      </c>
      <c r="Q18" s="214">
        <f t="shared" si="2"/>
        <v>452917.5027201043</v>
      </c>
      <c r="R18" s="214">
        <f t="shared" si="0"/>
        <v>680610.75521729398</v>
      </c>
      <c r="S18" s="214">
        <f t="shared" si="0"/>
        <v>917350.51543467632</v>
      </c>
      <c r="T18" s="214">
        <f t="shared" si="0"/>
        <v>1150804.5490792387</v>
      </c>
      <c r="U18" s="214">
        <f t="shared" si="0"/>
        <v>1370271.3805438236</v>
      </c>
      <c r="V18" s="214">
        <f t="shared" si="0"/>
        <v>1627097.0441873777</v>
      </c>
      <c r="W18" s="214">
        <f t="shared" si="0"/>
        <v>1867201.883358995</v>
      </c>
      <c r="X18" s="214">
        <f t="shared" si="0"/>
        <v>2104165.5786866411</v>
      </c>
      <c r="Y18" s="214">
        <f t="shared" si="0"/>
        <v>2335327.1354816859</v>
      </c>
      <c r="Z18" s="214">
        <f t="shared" si="0"/>
        <v>2568655.7520149443</v>
      </c>
      <c r="AA18" s="214">
        <f t="shared" si="0"/>
        <v>2797660</v>
      </c>
      <c r="AB18" s="184"/>
    </row>
    <row r="19" spans="1:28">
      <c r="A19" s="215" t="s">
        <v>534</v>
      </c>
      <c r="B19" s="211">
        <v>91132.212967314365</v>
      </c>
      <c r="C19" s="211">
        <v>94290.992624277133</v>
      </c>
      <c r="D19" s="211">
        <v>94277.62919897004</v>
      </c>
      <c r="E19" s="211">
        <v>100522.02375933925</v>
      </c>
      <c r="F19" s="211">
        <v>98800.146408521061</v>
      </c>
      <c r="G19" s="211">
        <v>93421.367722418421</v>
      </c>
      <c r="H19" s="211">
        <v>115078.13477508407</v>
      </c>
      <c r="I19" s="211">
        <v>106425.9850600104</v>
      </c>
      <c r="J19" s="211">
        <v>105897.4615891151</v>
      </c>
      <c r="K19" s="211">
        <v>95378.441358641358</v>
      </c>
      <c r="L19" s="211">
        <v>97151.767896891834</v>
      </c>
      <c r="M19" s="211">
        <v>94813.836639416913</v>
      </c>
      <c r="N19" s="212">
        <f t="shared" si="3"/>
        <v>1187189.9999999998</v>
      </c>
      <c r="O19" s="216" t="s">
        <v>534</v>
      </c>
      <c r="P19" s="214">
        <f t="shared" si="1"/>
        <v>91132.212967314365</v>
      </c>
      <c r="Q19" s="214">
        <f t="shared" si="2"/>
        <v>185423.20559159148</v>
      </c>
      <c r="R19" s="214">
        <f t="shared" si="0"/>
        <v>279700.83479056152</v>
      </c>
      <c r="S19" s="214">
        <f t="shared" si="0"/>
        <v>380222.85854990076</v>
      </c>
      <c r="T19" s="214">
        <f t="shared" si="0"/>
        <v>479023.00495842181</v>
      </c>
      <c r="U19" s="214">
        <f t="shared" si="0"/>
        <v>572444.3726808402</v>
      </c>
      <c r="V19" s="214">
        <f t="shared" si="0"/>
        <v>687522.50745592429</v>
      </c>
      <c r="W19" s="214">
        <f t="shared" si="0"/>
        <v>793948.49251593463</v>
      </c>
      <c r="X19" s="214">
        <f t="shared" si="0"/>
        <v>899845.95410504972</v>
      </c>
      <c r="Y19" s="214">
        <f t="shared" si="0"/>
        <v>995224.39546369109</v>
      </c>
      <c r="Z19" s="214">
        <f t="shared" si="0"/>
        <v>1092376.1633605829</v>
      </c>
      <c r="AA19" s="214">
        <f t="shared" si="0"/>
        <v>1187189.9999999998</v>
      </c>
      <c r="AB19" s="184"/>
    </row>
    <row r="20" spans="1:28">
      <c r="A20" s="215" t="s">
        <v>535</v>
      </c>
      <c r="B20" s="211">
        <v>55711.060932075583</v>
      </c>
      <c r="C20" s="211">
        <v>56450.442120936925</v>
      </c>
      <c r="D20" s="211">
        <v>57808.72714331295</v>
      </c>
      <c r="E20" s="211">
        <v>59804.700102994284</v>
      </c>
      <c r="F20" s="211">
        <v>60342.637971894277</v>
      </c>
      <c r="G20" s="211">
        <v>56173.538521954681</v>
      </c>
      <c r="H20" s="211">
        <v>66668.994583027656</v>
      </c>
      <c r="I20" s="211">
        <v>61107.928269432326</v>
      </c>
      <c r="J20" s="211">
        <v>63937.526800786487</v>
      </c>
      <c r="K20" s="211">
        <v>59171.222395848956</v>
      </c>
      <c r="L20" s="211">
        <v>59000.222278582725</v>
      </c>
      <c r="M20" s="211">
        <v>56362.998879153056</v>
      </c>
      <c r="N20" s="212">
        <f t="shared" si="3"/>
        <v>712539.99999999988</v>
      </c>
      <c r="O20" s="216" t="s">
        <v>535</v>
      </c>
      <c r="P20" s="214">
        <f t="shared" si="1"/>
        <v>55711.060932075583</v>
      </c>
      <c r="Q20" s="214">
        <f t="shared" si="2"/>
        <v>112161.50305301251</v>
      </c>
      <c r="R20" s="214">
        <f t="shared" si="2"/>
        <v>169970.23019632546</v>
      </c>
      <c r="S20" s="214">
        <f t="shared" si="2"/>
        <v>229774.93029931973</v>
      </c>
      <c r="T20" s="214">
        <f t="shared" si="2"/>
        <v>290117.56827121403</v>
      </c>
      <c r="U20" s="214">
        <f t="shared" si="2"/>
        <v>346291.1067931687</v>
      </c>
      <c r="V20" s="214">
        <f t="shared" si="2"/>
        <v>412960.10137619637</v>
      </c>
      <c r="W20" s="214">
        <f t="shared" si="2"/>
        <v>474068.0296456287</v>
      </c>
      <c r="X20" s="214">
        <f t="shared" si="2"/>
        <v>538005.55644641514</v>
      </c>
      <c r="Y20" s="214">
        <f t="shared" si="2"/>
        <v>597176.77884226409</v>
      </c>
      <c r="Z20" s="214">
        <f t="shared" si="2"/>
        <v>656177.00112084683</v>
      </c>
      <c r="AA20" s="214">
        <f t="shared" si="2"/>
        <v>712539.99999999988</v>
      </c>
      <c r="AB20" s="184"/>
    </row>
    <row r="21" spans="1:28">
      <c r="A21" s="215" t="s">
        <v>536</v>
      </c>
      <c r="B21" s="211">
        <v>309577.16409742733</v>
      </c>
      <c r="C21" s="211">
        <v>322693.86615051469</v>
      </c>
      <c r="D21" s="211">
        <v>322629.5735939641</v>
      </c>
      <c r="E21" s="211">
        <v>338793.19855193765</v>
      </c>
      <c r="F21" s="211">
        <v>325336.32424196892</v>
      </c>
      <c r="G21" s="211">
        <v>304310.61721639056</v>
      </c>
      <c r="H21" s="211">
        <v>348298.63192597276</v>
      </c>
      <c r="I21" s="211">
        <v>322441.45833590877</v>
      </c>
      <c r="J21" s="211">
        <v>332906.51764660614</v>
      </c>
      <c r="K21" s="211">
        <v>322414.58472761512</v>
      </c>
      <c r="L21" s="211">
        <v>328742.12887786486</v>
      </c>
      <c r="M21" s="211">
        <v>329345.93463382922</v>
      </c>
      <c r="N21" s="212">
        <f t="shared" si="3"/>
        <v>3907489.9999999995</v>
      </c>
      <c r="O21" s="216" t="s">
        <v>536</v>
      </c>
      <c r="P21" s="214">
        <f t="shared" si="1"/>
        <v>309577.16409742733</v>
      </c>
      <c r="Q21" s="214">
        <f t="shared" si="2"/>
        <v>632271.03024794208</v>
      </c>
      <c r="R21" s="214">
        <f t="shared" si="2"/>
        <v>954900.60384190618</v>
      </c>
      <c r="S21" s="214">
        <f t="shared" si="2"/>
        <v>1293693.8023938439</v>
      </c>
      <c r="T21" s="214">
        <f t="shared" si="2"/>
        <v>1619030.1266358127</v>
      </c>
      <c r="U21" s="214">
        <f t="shared" si="2"/>
        <v>1923340.7438522032</v>
      </c>
      <c r="V21" s="214">
        <f t="shared" si="2"/>
        <v>2271639.3757781759</v>
      </c>
      <c r="W21" s="214">
        <f t="shared" si="2"/>
        <v>2594080.8341140845</v>
      </c>
      <c r="X21" s="214">
        <f t="shared" si="2"/>
        <v>2926987.3517606906</v>
      </c>
      <c r="Y21" s="214">
        <f t="shared" si="2"/>
        <v>3249401.9364883057</v>
      </c>
      <c r="Z21" s="214">
        <f t="shared" si="2"/>
        <v>3578144.0653661704</v>
      </c>
      <c r="AA21" s="214">
        <f t="shared" si="2"/>
        <v>3907489.9999999995</v>
      </c>
      <c r="AB21" s="184"/>
    </row>
    <row r="22" spans="1:28">
      <c r="A22" s="215" t="s">
        <v>537</v>
      </c>
      <c r="B22" s="211">
        <v>88546.948871350178</v>
      </c>
      <c r="C22" s="211">
        <v>92867.712421747579</v>
      </c>
      <c r="D22" s="211">
        <v>92008.244717961294</v>
      </c>
      <c r="E22" s="211">
        <v>100804.83892846032</v>
      </c>
      <c r="F22" s="211">
        <v>91526.21695779555</v>
      </c>
      <c r="G22" s="211">
        <v>85743.203555889209</v>
      </c>
      <c r="H22" s="211">
        <v>97605.177588222548</v>
      </c>
      <c r="I22" s="211">
        <v>96264.671914332474</v>
      </c>
      <c r="J22" s="211">
        <v>95054.488598598065</v>
      </c>
      <c r="K22" s="211">
        <v>92134.277985848574</v>
      </c>
      <c r="L22" s="211">
        <v>94694.534946071828</v>
      </c>
      <c r="M22" s="211">
        <v>92579.68351372247</v>
      </c>
      <c r="N22" s="212">
        <f t="shared" si="3"/>
        <v>1119830</v>
      </c>
      <c r="O22" s="216" t="s">
        <v>537</v>
      </c>
      <c r="P22" s="214">
        <f t="shared" si="1"/>
        <v>88546.948871350178</v>
      </c>
      <c r="Q22" s="214">
        <f t="shared" si="2"/>
        <v>181414.66129309777</v>
      </c>
      <c r="R22" s="214">
        <f t="shared" si="2"/>
        <v>273422.90601105907</v>
      </c>
      <c r="S22" s="214">
        <f t="shared" si="2"/>
        <v>374227.74493951938</v>
      </c>
      <c r="T22" s="214">
        <f t="shared" si="2"/>
        <v>465753.96189731493</v>
      </c>
      <c r="U22" s="214">
        <f t="shared" si="2"/>
        <v>551497.16545320419</v>
      </c>
      <c r="V22" s="214">
        <f t="shared" si="2"/>
        <v>649102.34304142673</v>
      </c>
      <c r="W22" s="214">
        <f t="shared" si="2"/>
        <v>745367.01495575916</v>
      </c>
      <c r="X22" s="214">
        <f t="shared" si="2"/>
        <v>840421.50355435722</v>
      </c>
      <c r="Y22" s="214">
        <f t="shared" si="2"/>
        <v>932555.78154020582</v>
      </c>
      <c r="Z22" s="214">
        <f t="shared" si="2"/>
        <v>1027250.3164862776</v>
      </c>
      <c r="AA22" s="214">
        <f t="shared" si="2"/>
        <v>1119830</v>
      </c>
      <c r="AB22" s="184"/>
    </row>
    <row r="23" spans="1:28">
      <c r="A23" s="215" t="s">
        <v>538</v>
      </c>
      <c r="B23" s="211">
        <v>443889.0442583437</v>
      </c>
      <c r="C23" s="211">
        <v>466349.00066494837</v>
      </c>
      <c r="D23" s="211">
        <v>452684.73566875985</v>
      </c>
      <c r="E23" s="211">
        <v>463210.58697703277</v>
      </c>
      <c r="F23" s="211">
        <v>471595.86518631788</v>
      </c>
      <c r="G23" s="211">
        <v>454040.70534576866</v>
      </c>
      <c r="H23" s="211">
        <v>535285.43285824417</v>
      </c>
      <c r="I23" s="211">
        <v>492553.93481609446</v>
      </c>
      <c r="J23" s="211">
        <v>482402.95718112763</v>
      </c>
      <c r="K23" s="211">
        <v>480556.61036538199</v>
      </c>
      <c r="L23" s="211">
        <v>478444.05881717912</v>
      </c>
      <c r="M23" s="211">
        <v>473667.06786080147</v>
      </c>
      <c r="N23" s="212">
        <f t="shared" si="3"/>
        <v>5694680</v>
      </c>
      <c r="O23" s="216" t="s">
        <v>538</v>
      </c>
      <c r="P23" s="214">
        <f t="shared" si="1"/>
        <v>443889.0442583437</v>
      </c>
      <c r="Q23" s="214">
        <f t="shared" si="2"/>
        <v>910238.04492329201</v>
      </c>
      <c r="R23" s="214">
        <f t="shared" si="2"/>
        <v>1362922.7805920518</v>
      </c>
      <c r="S23" s="214">
        <f t="shared" si="2"/>
        <v>1826133.3675690845</v>
      </c>
      <c r="T23" s="214">
        <f t="shared" si="2"/>
        <v>2297729.2327554026</v>
      </c>
      <c r="U23" s="214">
        <f t="shared" si="2"/>
        <v>2751769.9381011711</v>
      </c>
      <c r="V23" s="214">
        <f t="shared" si="2"/>
        <v>3287055.3709594151</v>
      </c>
      <c r="W23" s="214">
        <f t="shared" si="2"/>
        <v>3779609.3057755097</v>
      </c>
      <c r="X23" s="214">
        <f t="shared" si="2"/>
        <v>4262012.262956637</v>
      </c>
      <c r="Y23" s="214">
        <f t="shared" si="2"/>
        <v>4742568.8733220194</v>
      </c>
      <c r="Z23" s="214">
        <f t="shared" si="2"/>
        <v>5221012.9321391983</v>
      </c>
      <c r="AA23" s="214">
        <f t="shared" si="2"/>
        <v>5694680</v>
      </c>
      <c r="AB23" s="184"/>
    </row>
    <row r="24" spans="1:28">
      <c r="A24" s="215" t="s">
        <v>539</v>
      </c>
      <c r="B24" s="211">
        <v>89434.529620402158</v>
      </c>
      <c r="C24" s="211">
        <v>96103.205252768661</v>
      </c>
      <c r="D24" s="211">
        <v>94260.017351216477</v>
      </c>
      <c r="E24" s="211">
        <v>102762.03366871779</v>
      </c>
      <c r="F24" s="211">
        <v>96912.083744195887</v>
      </c>
      <c r="G24" s="211">
        <v>91660.000530728881</v>
      </c>
      <c r="H24" s="211">
        <v>107018.14127882745</v>
      </c>
      <c r="I24" s="211">
        <v>99990.39393352739</v>
      </c>
      <c r="J24" s="211">
        <v>99048.226334164981</v>
      </c>
      <c r="K24" s="211">
        <v>95634.055727740866</v>
      </c>
      <c r="L24" s="211">
        <v>98417.301110851753</v>
      </c>
      <c r="M24" s="211">
        <v>95020.011446857432</v>
      </c>
      <c r="N24" s="212">
        <f t="shared" si="3"/>
        <v>1166259.9999999995</v>
      </c>
      <c r="O24" s="216" t="s">
        <v>539</v>
      </c>
      <c r="P24" s="214">
        <f t="shared" si="1"/>
        <v>89434.529620402158</v>
      </c>
      <c r="Q24" s="214">
        <f t="shared" si="2"/>
        <v>185537.73487317082</v>
      </c>
      <c r="R24" s="214">
        <f t="shared" si="2"/>
        <v>279797.75222438731</v>
      </c>
      <c r="S24" s="214">
        <f t="shared" si="2"/>
        <v>382559.78589310509</v>
      </c>
      <c r="T24" s="214">
        <f t="shared" si="2"/>
        <v>479471.86963730096</v>
      </c>
      <c r="U24" s="214">
        <f t="shared" si="2"/>
        <v>571131.8701680298</v>
      </c>
      <c r="V24" s="214">
        <f t="shared" si="2"/>
        <v>678150.01144685724</v>
      </c>
      <c r="W24" s="214">
        <f t="shared" si="2"/>
        <v>778140.40538038465</v>
      </c>
      <c r="X24" s="214">
        <f t="shared" si="2"/>
        <v>877188.63171454961</v>
      </c>
      <c r="Y24" s="214">
        <f t="shared" si="2"/>
        <v>972822.68744229048</v>
      </c>
      <c r="Z24" s="214">
        <f t="shared" si="2"/>
        <v>1071239.9885531422</v>
      </c>
      <c r="AA24" s="214">
        <f t="shared" si="2"/>
        <v>1166259.9999999995</v>
      </c>
      <c r="AB24" s="184"/>
    </row>
    <row r="25" spans="1:28">
      <c r="A25" s="215" t="s">
        <v>540</v>
      </c>
      <c r="B25" s="211">
        <v>715471.57217783632</v>
      </c>
      <c r="C25" s="211">
        <v>730704.14961533202</v>
      </c>
      <c r="D25" s="211">
        <v>720951.77414408489</v>
      </c>
      <c r="E25" s="211">
        <v>742158.89172173897</v>
      </c>
      <c r="F25" s="211">
        <v>727716.92229061737</v>
      </c>
      <c r="G25" s="211">
        <v>684881.27939281485</v>
      </c>
      <c r="H25" s="211">
        <v>778886.53319194086</v>
      </c>
      <c r="I25" s="211">
        <v>716258.68874282262</v>
      </c>
      <c r="J25" s="211">
        <v>744306.11791627575</v>
      </c>
      <c r="K25" s="211">
        <v>724831.43919274677</v>
      </c>
      <c r="L25" s="211">
        <v>743586.59374156257</v>
      </c>
      <c r="M25" s="211">
        <v>740336.03787222679</v>
      </c>
      <c r="N25" s="212">
        <f t="shared" si="3"/>
        <v>8770090</v>
      </c>
      <c r="O25" s="216" t="s">
        <v>540</v>
      </c>
      <c r="P25" s="214">
        <f t="shared" si="1"/>
        <v>715471.57217783632</v>
      </c>
      <c r="Q25" s="214">
        <f t="shared" si="2"/>
        <v>1446175.7217931682</v>
      </c>
      <c r="R25" s="214">
        <f t="shared" si="2"/>
        <v>2167127.4959372533</v>
      </c>
      <c r="S25" s="214">
        <f t="shared" si="2"/>
        <v>2909286.3876589923</v>
      </c>
      <c r="T25" s="214">
        <f t="shared" si="2"/>
        <v>3637003.3099496095</v>
      </c>
      <c r="U25" s="214">
        <f t="shared" si="2"/>
        <v>4321884.5893424246</v>
      </c>
      <c r="V25" s="214">
        <f t="shared" si="2"/>
        <v>5100771.1225343654</v>
      </c>
      <c r="W25" s="214">
        <f t="shared" si="2"/>
        <v>5817029.8112771884</v>
      </c>
      <c r="X25" s="214">
        <f t="shared" si="2"/>
        <v>6561335.9291934641</v>
      </c>
      <c r="Y25" s="214">
        <f t="shared" si="2"/>
        <v>7286167.3683862109</v>
      </c>
      <c r="Z25" s="214">
        <f t="shared" si="2"/>
        <v>8029753.9621277731</v>
      </c>
      <c r="AA25" s="214">
        <f t="shared" si="2"/>
        <v>8770090</v>
      </c>
      <c r="AB25" s="184"/>
    </row>
    <row r="26" spans="1:28">
      <c r="A26" s="215" t="s">
        <v>541</v>
      </c>
      <c r="B26" s="211">
        <v>138626.70189990499</v>
      </c>
      <c r="C26" s="211">
        <v>139454.72287373216</v>
      </c>
      <c r="D26" s="211">
        <v>140133.42260492468</v>
      </c>
      <c r="E26" s="211">
        <v>151863.71973414259</v>
      </c>
      <c r="F26" s="211">
        <v>147883.52367741262</v>
      </c>
      <c r="G26" s="211">
        <v>142108.5520001649</v>
      </c>
      <c r="H26" s="211">
        <v>169663.24996252387</v>
      </c>
      <c r="I26" s="211">
        <v>164279.6532781962</v>
      </c>
      <c r="J26" s="211">
        <v>165259.18602633476</v>
      </c>
      <c r="K26" s="211">
        <v>156896.10117295804</v>
      </c>
      <c r="L26" s="211">
        <v>155723.80163726181</v>
      </c>
      <c r="M26" s="211">
        <v>152277.36513244337</v>
      </c>
      <c r="N26" s="212">
        <f t="shared" si="3"/>
        <v>1824170.0000000002</v>
      </c>
      <c r="O26" s="216" t="s">
        <v>541</v>
      </c>
      <c r="P26" s="214">
        <f t="shared" si="1"/>
        <v>138626.70189990499</v>
      </c>
      <c r="Q26" s="214">
        <f t="shared" si="2"/>
        <v>278081.42477363715</v>
      </c>
      <c r="R26" s="214">
        <f t="shared" si="2"/>
        <v>418214.84737856186</v>
      </c>
      <c r="S26" s="214">
        <f t="shared" si="2"/>
        <v>570078.56711270451</v>
      </c>
      <c r="T26" s="214">
        <f t="shared" si="2"/>
        <v>717962.09079011716</v>
      </c>
      <c r="U26" s="214">
        <f t="shared" si="2"/>
        <v>860070.64279028203</v>
      </c>
      <c r="V26" s="214">
        <f t="shared" si="2"/>
        <v>1029733.892752806</v>
      </c>
      <c r="W26" s="214">
        <f t="shared" si="2"/>
        <v>1194013.5460310022</v>
      </c>
      <c r="X26" s="214">
        <f t="shared" si="2"/>
        <v>1359272.732057337</v>
      </c>
      <c r="Y26" s="214">
        <f t="shared" si="2"/>
        <v>1516168.833230295</v>
      </c>
      <c r="Z26" s="214">
        <f t="shared" si="2"/>
        <v>1671892.6348675569</v>
      </c>
      <c r="AA26" s="214">
        <f t="shared" si="2"/>
        <v>1824170.0000000002</v>
      </c>
      <c r="AB26" s="184"/>
    </row>
    <row r="27" spans="1:28">
      <c r="A27" s="215" t="s">
        <v>542</v>
      </c>
      <c r="B27" s="211">
        <v>46134.213960040368</v>
      </c>
      <c r="C27" s="211">
        <v>48257.49645464206</v>
      </c>
      <c r="D27" s="211">
        <v>47241.513559805571</v>
      </c>
      <c r="E27" s="211">
        <v>50339.179116998457</v>
      </c>
      <c r="F27" s="211">
        <v>47051.990811876305</v>
      </c>
      <c r="G27" s="211">
        <v>44511.144082437066</v>
      </c>
      <c r="H27" s="211">
        <v>52529.427195214535</v>
      </c>
      <c r="I27" s="211">
        <v>48825.351075291357</v>
      </c>
      <c r="J27" s="211">
        <v>49597.146336948106</v>
      </c>
      <c r="K27" s="211">
        <v>48445.203014773302</v>
      </c>
      <c r="L27" s="211">
        <v>48472.259816233665</v>
      </c>
      <c r="M27" s="211">
        <v>46425.074575739229</v>
      </c>
      <c r="N27" s="212">
        <f t="shared" si="3"/>
        <v>577830</v>
      </c>
      <c r="O27" s="216" t="s">
        <v>542</v>
      </c>
      <c r="P27" s="214">
        <f t="shared" si="1"/>
        <v>46134.213960040368</v>
      </c>
      <c r="Q27" s="214">
        <f t="shared" si="2"/>
        <v>94391.710414682428</v>
      </c>
      <c r="R27" s="214">
        <f t="shared" si="2"/>
        <v>141633.22397448801</v>
      </c>
      <c r="S27" s="214">
        <f t="shared" si="2"/>
        <v>191972.40309148646</v>
      </c>
      <c r="T27" s="214">
        <f t="shared" si="2"/>
        <v>239024.39390336277</v>
      </c>
      <c r="U27" s="214">
        <f t="shared" si="2"/>
        <v>283535.53798579983</v>
      </c>
      <c r="V27" s="214">
        <f t="shared" si="2"/>
        <v>336064.96518101438</v>
      </c>
      <c r="W27" s="214">
        <f t="shared" si="2"/>
        <v>384890.31625630573</v>
      </c>
      <c r="X27" s="214">
        <f t="shared" si="2"/>
        <v>434487.46259325382</v>
      </c>
      <c r="Y27" s="214">
        <f t="shared" si="2"/>
        <v>482932.66560802714</v>
      </c>
      <c r="Z27" s="214">
        <f t="shared" si="2"/>
        <v>531404.92542426079</v>
      </c>
      <c r="AA27" s="214">
        <f t="shared" si="2"/>
        <v>577830</v>
      </c>
      <c r="AB27" s="184"/>
    </row>
    <row r="28" spans="1:28">
      <c r="A28" s="215" t="s">
        <v>543</v>
      </c>
      <c r="B28" s="211">
        <v>69100.043964346245</v>
      </c>
      <c r="C28" s="211">
        <v>69495.46960042126</v>
      </c>
      <c r="D28" s="211">
        <v>68784.975781834291</v>
      </c>
      <c r="E28" s="211">
        <v>74408.323417634587</v>
      </c>
      <c r="F28" s="211">
        <v>71316.570391794754</v>
      </c>
      <c r="G28" s="211">
        <v>68185.308284619736</v>
      </c>
      <c r="H28" s="211">
        <v>82063.375337688311</v>
      </c>
      <c r="I28" s="211">
        <v>78543.049226178686</v>
      </c>
      <c r="J28" s="211">
        <v>78411.463895969122</v>
      </c>
      <c r="K28" s="211">
        <v>72889.902368015406</v>
      </c>
      <c r="L28" s="211">
        <v>72550.726949434524</v>
      </c>
      <c r="M28" s="211">
        <v>71740.790782063239</v>
      </c>
      <c r="N28" s="212">
        <f t="shared" si="3"/>
        <v>877490.00000000012</v>
      </c>
      <c r="O28" s="216" t="s">
        <v>543</v>
      </c>
      <c r="P28" s="214">
        <f t="shared" si="1"/>
        <v>69100.043964346245</v>
      </c>
      <c r="Q28" s="214">
        <f t="shared" si="2"/>
        <v>138595.51356476749</v>
      </c>
      <c r="R28" s="214">
        <f t="shared" si="2"/>
        <v>207380.48934660177</v>
      </c>
      <c r="S28" s="214">
        <f t="shared" si="2"/>
        <v>281788.81276423635</v>
      </c>
      <c r="T28" s="214">
        <f t="shared" si="2"/>
        <v>353105.38315603114</v>
      </c>
      <c r="U28" s="214">
        <f t="shared" si="2"/>
        <v>421290.69144065084</v>
      </c>
      <c r="V28" s="214">
        <f t="shared" si="2"/>
        <v>503354.06677833915</v>
      </c>
      <c r="W28" s="214">
        <f t="shared" si="2"/>
        <v>581897.11600451788</v>
      </c>
      <c r="X28" s="214">
        <f t="shared" si="2"/>
        <v>660308.57990048698</v>
      </c>
      <c r="Y28" s="214">
        <f t="shared" si="2"/>
        <v>733198.48226850235</v>
      </c>
      <c r="Z28" s="214">
        <f t="shared" si="2"/>
        <v>805749.20921793685</v>
      </c>
      <c r="AA28" s="214">
        <f t="shared" si="2"/>
        <v>877490.00000000012</v>
      </c>
      <c r="AB28" s="184"/>
    </row>
    <row r="29" spans="1:28">
      <c r="A29" s="215" t="s">
        <v>544</v>
      </c>
      <c r="B29" s="211">
        <v>350975.24777968635</v>
      </c>
      <c r="C29" s="211">
        <v>357837.44550524844</v>
      </c>
      <c r="D29" s="211">
        <v>346503.32087076071</v>
      </c>
      <c r="E29" s="211">
        <v>360499.49638558395</v>
      </c>
      <c r="F29" s="211">
        <v>358219.39770710154</v>
      </c>
      <c r="G29" s="211">
        <v>330895.0482259611</v>
      </c>
      <c r="H29" s="211">
        <v>391082.55188079755</v>
      </c>
      <c r="I29" s="211">
        <v>374222.56446154945</v>
      </c>
      <c r="J29" s="211">
        <v>382990.20922711235</v>
      </c>
      <c r="K29" s="211">
        <v>361226.23428485281</v>
      </c>
      <c r="L29" s="211">
        <v>367959.67662004201</v>
      </c>
      <c r="M29" s="211">
        <v>360578.80705130316</v>
      </c>
      <c r="N29" s="212">
        <f t="shared" si="3"/>
        <v>4342989.9999999991</v>
      </c>
      <c r="O29" s="216" t="s">
        <v>544</v>
      </c>
      <c r="P29" s="214">
        <f t="shared" si="1"/>
        <v>350975.24777968635</v>
      </c>
      <c r="Q29" s="214">
        <f t="shared" si="2"/>
        <v>708812.69328493485</v>
      </c>
      <c r="R29" s="214">
        <f t="shared" si="2"/>
        <v>1055316.0141556957</v>
      </c>
      <c r="S29" s="214">
        <f t="shared" si="2"/>
        <v>1415815.5105412796</v>
      </c>
      <c r="T29" s="214">
        <f t="shared" si="2"/>
        <v>1774034.9082483812</v>
      </c>
      <c r="U29" s="214">
        <f t="shared" si="2"/>
        <v>2104929.9564743424</v>
      </c>
      <c r="V29" s="214">
        <f t="shared" si="2"/>
        <v>2496012.5083551398</v>
      </c>
      <c r="W29" s="214">
        <f t="shared" si="2"/>
        <v>2870235.072816689</v>
      </c>
      <c r="X29" s="214">
        <f t="shared" si="2"/>
        <v>3253225.2820438016</v>
      </c>
      <c r="Y29" s="214">
        <f t="shared" si="2"/>
        <v>3614451.5163286543</v>
      </c>
      <c r="Z29" s="214">
        <f t="shared" si="2"/>
        <v>3982411.1929486962</v>
      </c>
      <c r="AA29" s="214">
        <f t="shared" si="2"/>
        <v>4342989.9999999991</v>
      </c>
      <c r="AB29" s="184"/>
    </row>
    <row r="30" spans="1:28">
      <c r="A30" s="215" t="s">
        <v>545</v>
      </c>
      <c r="B30" s="211">
        <v>55032.962137694194</v>
      </c>
      <c r="C30" s="211">
        <v>56007.208545314628</v>
      </c>
      <c r="D30" s="211">
        <v>56481.402135221462</v>
      </c>
      <c r="E30" s="211">
        <v>60143.068792661514</v>
      </c>
      <c r="F30" s="211">
        <v>58492.926818241365</v>
      </c>
      <c r="G30" s="211">
        <v>54451.452752389217</v>
      </c>
      <c r="H30" s="211">
        <v>62838.24681082317</v>
      </c>
      <c r="I30" s="211">
        <v>60300.486841935293</v>
      </c>
      <c r="J30" s="211">
        <v>60361.579267628811</v>
      </c>
      <c r="K30" s="211">
        <v>58635.475811526238</v>
      </c>
      <c r="L30" s="211">
        <v>59521.477604256041</v>
      </c>
      <c r="M30" s="211">
        <v>58403.712482307972</v>
      </c>
      <c r="N30" s="212">
        <f t="shared" si="3"/>
        <v>700669.99999999988</v>
      </c>
      <c r="O30" s="216" t="s">
        <v>545</v>
      </c>
      <c r="P30" s="214">
        <f t="shared" si="1"/>
        <v>55032.962137694194</v>
      </c>
      <c r="Q30" s="214">
        <f t="shared" si="2"/>
        <v>111040.17068300882</v>
      </c>
      <c r="R30" s="214">
        <f t="shared" si="2"/>
        <v>167521.57281823028</v>
      </c>
      <c r="S30" s="214">
        <f t="shared" si="2"/>
        <v>227664.64161089179</v>
      </c>
      <c r="T30" s="214">
        <f t="shared" si="2"/>
        <v>286157.56842913316</v>
      </c>
      <c r="U30" s="214">
        <f t="shared" si="2"/>
        <v>340609.0211815224</v>
      </c>
      <c r="V30" s="214">
        <f t="shared" si="2"/>
        <v>403447.26799234556</v>
      </c>
      <c r="W30" s="214">
        <f t="shared" si="2"/>
        <v>463747.75483428087</v>
      </c>
      <c r="X30" s="214">
        <f t="shared" si="2"/>
        <v>524109.33410190966</v>
      </c>
      <c r="Y30" s="214">
        <f t="shared" si="2"/>
        <v>582744.80991343595</v>
      </c>
      <c r="Z30" s="214">
        <f t="shared" si="2"/>
        <v>642266.28751769196</v>
      </c>
      <c r="AA30" s="214">
        <f t="shared" si="2"/>
        <v>700669.99999999988</v>
      </c>
      <c r="AB30" s="184"/>
    </row>
    <row r="31" spans="1:28">
      <c r="A31" s="215" t="s">
        <v>546</v>
      </c>
      <c r="B31" s="211">
        <v>76716.735039437088</v>
      </c>
      <c r="C31" s="211">
        <v>80727.301937698474</v>
      </c>
      <c r="D31" s="211">
        <v>78901.355456040081</v>
      </c>
      <c r="E31" s="211">
        <v>82658.547189248842</v>
      </c>
      <c r="F31" s="211">
        <v>80443.982434957827</v>
      </c>
      <c r="G31" s="211">
        <v>76835.196155565573</v>
      </c>
      <c r="H31" s="211">
        <v>89826.431890990556</v>
      </c>
      <c r="I31" s="211">
        <v>85491.084099343556</v>
      </c>
      <c r="J31" s="211">
        <v>85895.168128804071</v>
      </c>
      <c r="K31" s="211">
        <v>82249.198221293729</v>
      </c>
      <c r="L31" s="211">
        <v>83041.242406075078</v>
      </c>
      <c r="M31" s="211">
        <v>81333.757040545184</v>
      </c>
      <c r="N31" s="212">
        <f t="shared" si="3"/>
        <v>984120.00000000012</v>
      </c>
      <c r="O31" s="216" t="s">
        <v>546</v>
      </c>
      <c r="P31" s="214">
        <f t="shared" si="1"/>
        <v>76716.735039437088</v>
      </c>
      <c r="Q31" s="214">
        <f t="shared" si="2"/>
        <v>157444.03697713558</v>
      </c>
      <c r="R31" s="214">
        <f t="shared" si="2"/>
        <v>236345.39243317564</v>
      </c>
      <c r="S31" s="214">
        <f t="shared" si="2"/>
        <v>319003.93962242448</v>
      </c>
      <c r="T31" s="214">
        <f t="shared" si="2"/>
        <v>399447.9220573823</v>
      </c>
      <c r="U31" s="214">
        <f t="shared" si="2"/>
        <v>476283.11821294785</v>
      </c>
      <c r="V31" s="214">
        <f t="shared" si="2"/>
        <v>566109.55010393844</v>
      </c>
      <c r="W31" s="214">
        <f t="shared" si="2"/>
        <v>651600.63420328195</v>
      </c>
      <c r="X31" s="214">
        <f t="shared" si="2"/>
        <v>737495.80233208602</v>
      </c>
      <c r="Y31" s="214">
        <f t="shared" si="2"/>
        <v>819745.00055337977</v>
      </c>
      <c r="Z31" s="214">
        <f t="shared" si="2"/>
        <v>902786.24295945489</v>
      </c>
      <c r="AA31" s="214">
        <f t="shared" si="2"/>
        <v>984120.00000000012</v>
      </c>
      <c r="AB31" s="184"/>
    </row>
    <row r="32" spans="1:28">
      <c r="A32" s="210" t="s">
        <v>547</v>
      </c>
      <c r="B32" s="212">
        <f t="shared" ref="B32:L32" si="4">SUM(B4:B31)</f>
        <v>8030916.2620537523</v>
      </c>
      <c r="C32" s="212">
        <f t="shared" si="4"/>
        <v>8322310.9997009858</v>
      </c>
      <c r="D32" s="212">
        <f t="shared" si="4"/>
        <v>8287197.0713431016</v>
      </c>
      <c r="E32" s="212">
        <f t="shared" si="4"/>
        <v>8705726.1410092749</v>
      </c>
      <c r="F32" s="212">
        <f t="shared" si="4"/>
        <v>8487714.6304992698</v>
      </c>
      <c r="G32" s="212">
        <f t="shared" si="4"/>
        <v>8118386.2763851713</v>
      </c>
      <c r="H32" s="212">
        <f t="shared" si="4"/>
        <v>9341425.2039765716</v>
      </c>
      <c r="I32" s="212">
        <f t="shared" si="4"/>
        <v>8662265.167948354</v>
      </c>
      <c r="J32" s="212">
        <f t="shared" si="4"/>
        <v>8768293.6219047625</v>
      </c>
      <c r="K32" s="212">
        <f t="shared" si="4"/>
        <v>8357153.0847418774</v>
      </c>
      <c r="L32" s="212">
        <f t="shared" si="4"/>
        <v>8463525.016829107</v>
      </c>
      <c r="M32" s="212">
        <f>SUM(M4:M31)</f>
        <v>8335865.5236077672</v>
      </c>
      <c r="N32" s="212">
        <f>SUM(N4:N31)</f>
        <v>101880779</v>
      </c>
      <c r="O32" s="213" t="s">
        <v>547</v>
      </c>
      <c r="P32" s="217">
        <f t="shared" ref="P32:AA32" si="5">SUM(P4:P31)</f>
        <v>8030916.2620537523</v>
      </c>
      <c r="Q32" s="217">
        <f t="shared" si="5"/>
        <v>16353227.261754736</v>
      </c>
      <c r="R32" s="217">
        <f t="shared" si="5"/>
        <v>24640424.333097842</v>
      </c>
      <c r="S32" s="217">
        <f t="shared" si="5"/>
        <v>33346150.474107102</v>
      </c>
      <c r="T32" s="217">
        <f t="shared" si="5"/>
        <v>41833865.104606375</v>
      </c>
      <c r="U32" s="217">
        <f t="shared" si="5"/>
        <v>49952251.380991548</v>
      </c>
      <c r="V32" s="217">
        <f t="shared" si="5"/>
        <v>59293676.584968127</v>
      </c>
      <c r="W32" s="217">
        <f t="shared" si="5"/>
        <v>67955941.7529165</v>
      </c>
      <c r="X32" s="217">
        <f t="shared" si="5"/>
        <v>76724235.374821261</v>
      </c>
      <c r="Y32" s="217">
        <f t="shared" si="5"/>
        <v>85081388.459563136</v>
      </c>
      <c r="Z32" s="217">
        <f t="shared" si="5"/>
        <v>93544913.476392239</v>
      </c>
      <c r="AA32" s="217">
        <f t="shared" si="5"/>
        <v>101880779</v>
      </c>
    </row>
    <row r="34" spans="2:13"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</row>
    <row r="35" spans="2:13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</sheetData>
  <pageMargins left="0.48" right="0.31496062992125984" top="0.55118110236220474" bottom="0.23622047244094491" header="0.31496062992125984" footer="0.15748031496062992"/>
  <pageSetup paperSize="9" scale="75" orientation="landscape" r:id="rId1"/>
  <headerFoot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A6093-64E7-41A1-B806-3A995407B930}">
  <sheetPr>
    <tabColor theme="4" tint="0.79998168889431442"/>
    <pageSetUpPr fitToPage="1"/>
  </sheetPr>
  <dimension ref="A1:S40"/>
  <sheetViews>
    <sheetView zoomScale="55" zoomScaleNormal="55" workbookViewId="0">
      <selection activeCell="E10" sqref="E10"/>
    </sheetView>
  </sheetViews>
  <sheetFormatPr defaultColWidth="10.7109375" defaultRowHeight="30" customHeight="1"/>
  <cols>
    <col min="1" max="1" width="7.42578125" style="305" bestFit="1" customWidth="1"/>
    <col min="2" max="2" width="22.85546875" style="305" customWidth="1"/>
    <col min="3" max="3" width="11.28515625" style="305" bestFit="1" customWidth="1"/>
    <col min="4" max="4" width="13.28515625" style="449" customWidth="1"/>
    <col min="5" max="5" width="13.28515625" style="451" customWidth="1"/>
    <col min="6" max="6" width="15.5703125" style="305" hidden="1" customWidth="1"/>
    <col min="7" max="9" width="12.85546875" style="305" bestFit="1" customWidth="1"/>
    <col min="10" max="11" width="11" style="305" bestFit="1" customWidth="1"/>
    <col min="12" max="13" width="10.28515625" style="305" customWidth="1"/>
    <col min="14" max="15" width="9.85546875" style="305" customWidth="1"/>
    <col min="16" max="16" width="18.85546875" style="449" hidden="1" customWidth="1"/>
    <col min="17" max="17" width="11.28515625" style="449" hidden="1" customWidth="1"/>
    <col min="18" max="18" width="9.7109375" style="305" customWidth="1"/>
    <col min="19" max="16384" width="10.7109375" style="305"/>
  </cols>
  <sheetData>
    <row r="1" spans="1:19" ht="30" customHeight="1">
      <c r="A1" s="931" t="s">
        <v>589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</row>
    <row r="2" spans="1:19" ht="30" customHeight="1">
      <c r="A2" s="933" t="s">
        <v>592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</row>
    <row r="3" spans="1:19" ht="30" customHeight="1">
      <c r="A3" s="935" t="s">
        <v>553</v>
      </c>
      <c r="B3" s="937" t="s">
        <v>554</v>
      </c>
      <c r="C3" s="306" t="s">
        <v>555</v>
      </c>
      <c r="D3" s="521" t="s">
        <v>587</v>
      </c>
      <c r="E3" s="531" t="s">
        <v>422</v>
      </c>
      <c r="F3" s="948" t="s">
        <v>590</v>
      </c>
      <c r="G3" s="941" t="s">
        <v>557</v>
      </c>
      <c r="H3" s="942"/>
      <c r="I3" s="942"/>
      <c r="J3" s="942"/>
      <c r="K3" s="943"/>
      <c r="L3" s="309" t="s">
        <v>558</v>
      </c>
      <c r="M3" s="310" t="s">
        <v>558</v>
      </c>
      <c r="N3" s="310" t="s">
        <v>559</v>
      </c>
      <c r="O3" s="311" t="s">
        <v>559</v>
      </c>
      <c r="P3" s="944" t="s">
        <v>560</v>
      </c>
      <c r="Q3" s="945"/>
    </row>
    <row r="4" spans="1:19" ht="30" customHeight="1">
      <c r="A4" s="936"/>
      <c r="B4" s="938"/>
      <c r="C4" s="312">
        <v>2564</v>
      </c>
      <c r="D4" s="522">
        <v>2565</v>
      </c>
      <c r="E4" s="532">
        <v>2565</v>
      </c>
      <c r="F4" s="949"/>
      <c r="G4" s="315">
        <v>1</v>
      </c>
      <c r="H4" s="316">
        <v>2</v>
      </c>
      <c r="I4" s="541">
        <v>3</v>
      </c>
      <c r="J4" s="316">
        <v>4</v>
      </c>
      <c r="K4" s="542">
        <v>5</v>
      </c>
      <c r="L4" s="318" t="s">
        <v>561</v>
      </c>
      <c r="M4" s="319" t="s">
        <v>562</v>
      </c>
      <c r="N4" s="319" t="s">
        <v>563</v>
      </c>
      <c r="O4" s="320" t="s">
        <v>564</v>
      </c>
      <c r="P4" s="321" t="s">
        <v>460</v>
      </c>
      <c r="Q4" s="322" t="s">
        <v>566</v>
      </c>
    </row>
    <row r="5" spans="1:19" ht="30" hidden="1" customHeight="1">
      <c r="A5" s="929" t="s">
        <v>591</v>
      </c>
      <c r="B5" s="930"/>
      <c r="C5" s="323"/>
      <c r="D5" s="523"/>
      <c r="E5" s="533"/>
      <c r="F5" s="462">
        <f>+F7</f>
        <v>106520340</v>
      </c>
      <c r="G5" s="463">
        <f>+H5-L5</f>
        <v>99.072340000000025</v>
      </c>
      <c r="H5" s="464">
        <f>+I5-M5</f>
        <v>100.93434000000002</v>
      </c>
      <c r="I5" s="465">
        <f>+J5-N5</f>
        <v>102.79634000000001</v>
      </c>
      <c r="J5" s="464">
        <f>+K5-O5</f>
        <v>104.65834000000001</v>
      </c>
      <c r="K5" s="466">
        <f>+F5/10^6</f>
        <v>106.52034</v>
      </c>
      <c r="L5" s="467">
        <v>1.8620000000000019</v>
      </c>
      <c r="M5" s="468">
        <v>1.8620000000000019</v>
      </c>
      <c r="N5" s="468">
        <v>1.8620000000000019</v>
      </c>
      <c r="O5" s="469">
        <v>1.8620000000000019</v>
      </c>
      <c r="P5" s="470">
        <f>+P7</f>
        <v>101.24350290000002</v>
      </c>
      <c r="Q5" s="334">
        <f>IF(P5&gt;=$K5,5,IF(P5&gt;=$J5,4+((P5-$J5)/($K5-$J5)),IF(P5&gt;=$I5,3+((P5-$I5)/($J5-$I5)),IF(P5&gt;=$H5,2+((P5-$H5)/($I5-$H5)),IF(P5&gt;=$G5,1+((P5-$G5)/($H5-$G5)),1)))))</f>
        <v>2.1660380773362005</v>
      </c>
    </row>
    <row r="6" spans="1:19" ht="30" hidden="1" customHeight="1">
      <c r="A6" s="335"/>
      <c r="B6" s="336"/>
      <c r="C6" s="336"/>
      <c r="D6" s="524"/>
      <c r="E6" s="534"/>
      <c r="F6" s="471"/>
      <c r="G6" s="472"/>
      <c r="H6" s="473"/>
      <c r="I6" s="474"/>
      <c r="J6" s="473"/>
      <c r="K6" s="475"/>
      <c r="L6" s="343"/>
      <c r="M6" s="344"/>
      <c r="N6" s="344"/>
      <c r="O6" s="345"/>
      <c r="P6" s="476"/>
      <c r="Q6" s="347"/>
    </row>
    <row r="7" spans="1:19" ht="30" customHeight="1">
      <c r="A7" s="348"/>
      <c r="B7" s="349" t="s">
        <v>568</v>
      </c>
      <c r="C7" s="520">
        <f>SUM(C8:C34)</f>
        <v>101.24350290000002</v>
      </c>
      <c r="D7" s="525">
        <f>SUM(D8:D34)</f>
        <v>104.66469599999998</v>
      </c>
      <c r="E7" s="535">
        <f>SUM(E8:E34)</f>
        <v>101.88077899999999</v>
      </c>
      <c r="F7" s="477">
        <f>SUM(F8:F34)</f>
        <v>106520340</v>
      </c>
      <c r="G7" s="478">
        <f>+H7-L7</f>
        <v>97.171502900000021</v>
      </c>
      <c r="H7" s="479">
        <f>+I7-M7</f>
        <v>99.207502900000023</v>
      </c>
      <c r="I7" s="543">
        <f>SUM(I8:I34)</f>
        <v>101.24350290000002</v>
      </c>
      <c r="J7" s="479">
        <f>+K7-O7</f>
        <v>101.56177899999999</v>
      </c>
      <c r="K7" s="548">
        <f>SUM(K8:K34)</f>
        <v>101.88077899999999</v>
      </c>
      <c r="L7" s="480">
        <f t="shared" ref="L7:N7" si="0">SUM(L8:L34)</f>
        <v>2.036</v>
      </c>
      <c r="M7" s="481">
        <f t="shared" si="0"/>
        <v>2.036</v>
      </c>
      <c r="N7" s="481">
        <f t="shared" si="0"/>
        <v>0.31899999999999995</v>
      </c>
      <c r="O7" s="482">
        <f>SUM(O8:O34)</f>
        <v>0.31899999999999995</v>
      </c>
      <c r="P7" s="483">
        <f>SUM(P8:P34)</f>
        <v>101.24350290000002</v>
      </c>
      <c r="Q7" s="361">
        <f>IF(P7&gt;=$K7,5,IF(P7&gt;=$J7,4+((P7-$J7)/($K7-$J7)),IF(P7&gt;=$I7,3+((P7-$I7)/($J7-$I7)),IF(P7&gt;=$H7,2+((P7-$H7)/($I7-$H7)),IF(P7&gt;=$G7,1+((P7-$G7)/($H7-$G7)),1)))))</f>
        <v>3</v>
      </c>
      <c r="S7" s="484"/>
    </row>
    <row r="8" spans="1:19" ht="30" customHeight="1">
      <c r="A8" s="363">
        <v>1</v>
      </c>
      <c r="B8" s="364" t="s">
        <v>569</v>
      </c>
      <c r="C8" s="516">
        <v>34.167230000000004</v>
      </c>
      <c r="D8" s="526">
        <v>35.450000000000003</v>
      </c>
      <c r="E8" s="536">
        <f>+เป้าหมายKPIหลัก!C6/1000000</f>
        <v>33.718598999999998</v>
      </c>
      <c r="F8" s="485">
        <v>36240300</v>
      </c>
      <c r="G8" s="486">
        <f>+H8-L8</f>
        <v>32.819230000000005</v>
      </c>
      <c r="H8" s="487">
        <f>+I8-M8</f>
        <v>33.493230000000004</v>
      </c>
      <c r="I8" s="544">
        <f>+C8</f>
        <v>34.167230000000004</v>
      </c>
      <c r="J8" s="487">
        <f>+K8-O8</f>
        <v>33.942598999999994</v>
      </c>
      <c r="K8" s="549">
        <f>+E8</f>
        <v>33.718598999999998</v>
      </c>
      <c r="L8" s="488">
        <f>+ROUND($E8*2%,3)</f>
        <v>0.67400000000000004</v>
      </c>
      <c r="M8" s="489">
        <f t="shared" ref="M8:M34" si="1">+ROUND($E8*2%,3)</f>
        <v>0.67400000000000004</v>
      </c>
      <c r="N8" s="489">
        <f>+ROUND(($K8-$I8)/2,3)</f>
        <v>-0.224</v>
      </c>
      <c r="O8" s="490">
        <f>+ROUND(($K8-$I8)/2,3)</f>
        <v>-0.224</v>
      </c>
      <c r="P8" s="491">
        <v>34.167230000000004</v>
      </c>
      <c r="Q8" s="376">
        <f t="shared" ref="Q8:Q34" si="2">IF(P8&gt;=$K8,5,IF(P8&gt;=$J8,4+((P8-$J8)/($K8-$J8)),IF(P8&gt;=$I8,3+((P8-$I8)/($J8-$I8)),IF(P8&gt;=$H8,2+((P8-$H8)/($I8-$H8)),IF(P8&gt;=$G8,1+((P8-$G8)/($H8-$G8)),1)))))</f>
        <v>5</v>
      </c>
      <c r="R8" s="484"/>
      <c r="S8" s="484"/>
    </row>
    <row r="9" spans="1:19" ht="30" customHeight="1">
      <c r="A9" s="377">
        <v>2</v>
      </c>
      <c r="B9" s="378" t="s">
        <v>521</v>
      </c>
      <c r="C9" s="517">
        <v>0.677504</v>
      </c>
      <c r="D9" s="527">
        <v>0.7</v>
      </c>
      <c r="E9" s="537">
        <f>+เป้าหมายKPIหลัก!C7/1000000</f>
        <v>0.68676999999999999</v>
      </c>
      <c r="F9" s="492">
        <v>710080</v>
      </c>
      <c r="G9" s="493">
        <f t="shared" ref="G9:J33" si="3">+H9-L9</f>
        <v>0.64950399999999997</v>
      </c>
      <c r="H9" s="494">
        <f t="shared" si="3"/>
        <v>0.66350399999999998</v>
      </c>
      <c r="I9" s="545">
        <f t="shared" ref="I9:I34" si="4">+C9</f>
        <v>0.677504</v>
      </c>
      <c r="J9" s="494">
        <f t="shared" si="3"/>
        <v>0.68176999999999999</v>
      </c>
      <c r="K9" s="550">
        <f t="shared" ref="K9:K34" si="5">+E9</f>
        <v>0.68676999999999999</v>
      </c>
      <c r="L9" s="495">
        <f t="shared" ref="L9:L34" si="6">+ROUND($E9*2%,3)</f>
        <v>1.4E-2</v>
      </c>
      <c r="M9" s="496">
        <f t="shared" si="1"/>
        <v>1.4E-2</v>
      </c>
      <c r="N9" s="496">
        <f t="shared" ref="N9:O34" si="7">+ROUND(($K9-$I9)/2,3)</f>
        <v>5.0000000000000001E-3</v>
      </c>
      <c r="O9" s="497">
        <f t="shared" si="7"/>
        <v>5.0000000000000001E-3</v>
      </c>
      <c r="P9" s="491">
        <v>0.677504</v>
      </c>
      <c r="Q9" s="376">
        <f t="shared" si="2"/>
        <v>3</v>
      </c>
      <c r="R9" s="484"/>
      <c r="S9" s="484"/>
    </row>
    <row r="10" spans="1:19" ht="30" customHeight="1">
      <c r="A10" s="377">
        <v>3</v>
      </c>
      <c r="B10" s="378" t="s">
        <v>522</v>
      </c>
      <c r="C10" s="517">
        <v>3.5783649999999998</v>
      </c>
      <c r="D10" s="527">
        <v>3.75</v>
      </c>
      <c r="E10" s="537">
        <f>+เป้าหมายKPIหลัก!C8/1000000</f>
        <v>3.7365900000000001</v>
      </c>
      <c r="F10" s="492">
        <v>3720200</v>
      </c>
      <c r="G10" s="493">
        <f t="shared" si="3"/>
        <v>3.4283649999999994</v>
      </c>
      <c r="H10" s="494">
        <f t="shared" si="3"/>
        <v>3.5033649999999996</v>
      </c>
      <c r="I10" s="545">
        <f t="shared" si="4"/>
        <v>3.5783649999999998</v>
      </c>
      <c r="J10" s="494">
        <f t="shared" si="3"/>
        <v>3.6575899999999999</v>
      </c>
      <c r="K10" s="550">
        <f t="shared" si="5"/>
        <v>3.7365900000000001</v>
      </c>
      <c r="L10" s="495">
        <f t="shared" si="6"/>
        <v>7.4999999999999997E-2</v>
      </c>
      <c r="M10" s="496">
        <f t="shared" si="1"/>
        <v>7.4999999999999997E-2</v>
      </c>
      <c r="N10" s="496">
        <f t="shared" si="7"/>
        <v>7.9000000000000001E-2</v>
      </c>
      <c r="O10" s="497">
        <f t="shared" si="7"/>
        <v>7.9000000000000001E-2</v>
      </c>
      <c r="P10" s="491">
        <v>3.5783649999999998</v>
      </c>
      <c r="Q10" s="376">
        <f t="shared" si="2"/>
        <v>3</v>
      </c>
      <c r="R10" s="484"/>
      <c r="S10" s="484"/>
    </row>
    <row r="11" spans="1:19" ht="30" customHeight="1">
      <c r="A11" s="377">
        <v>4</v>
      </c>
      <c r="B11" s="378" t="s">
        <v>523</v>
      </c>
      <c r="C11" s="517">
        <v>5.733924</v>
      </c>
      <c r="D11" s="527">
        <v>5.8879619999999999</v>
      </c>
      <c r="E11" s="537">
        <f>+เป้าหมายKPIหลัก!C9/1000000</f>
        <v>5.8094200000000003</v>
      </c>
      <c r="F11" s="492">
        <v>6042040</v>
      </c>
      <c r="G11" s="493">
        <f t="shared" si="3"/>
        <v>5.5019240000000007</v>
      </c>
      <c r="H11" s="494">
        <f t="shared" si="3"/>
        <v>5.6179240000000004</v>
      </c>
      <c r="I11" s="545">
        <f t="shared" si="4"/>
        <v>5.733924</v>
      </c>
      <c r="J11" s="494">
        <f t="shared" si="3"/>
        <v>5.77142</v>
      </c>
      <c r="K11" s="550">
        <f t="shared" si="5"/>
        <v>5.8094200000000003</v>
      </c>
      <c r="L11" s="495">
        <f t="shared" si="6"/>
        <v>0.11600000000000001</v>
      </c>
      <c r="M11" s="496">
        <f t="shared" si="1"/>
        <v>0.11600000000000001</v>
      </c>
      <c r="N11" s="496">
        <f t="shared" si="7"/>
        <v>3.7999999999999999E-2</v>
      </c>
      <c r="O11" s="497">
        <f t="shared" si="7"/>
        <v>3.7999999999999999E-2</v>
      </c>
      <c r="P11" s="491">
        <v>5.733924</v>
      </c>
      <c r="Q11" s="376">
        <f t="shared" si="2"/>
        <v>3</v>
      </c>
      <c r="R11" s="484"/>
      <c r="S11" s="484"/>
    </row>
    <row r="12" spans="1:19" ht="30" customHeight="1">
      <c r="A12" s="377">
        <v>5</v>
      </c>
      <c r="B12" s="378" t="s">
        <v>524</v>
      </c>
      <c r="C12" s="517">
        <v>1.594611</v>
      </c>
      <c r="D12" s="527">
        <v>1.665</v>
      </c>
      <c r="E12" s="537">
        <f>+เป้าหมายKPIหลัก!C10/1000000</f>
        <v>1.60103</v>
      </c>
      <c r="F12" s="492">
        <v>1663320</v>
      </c>
      <c r="G12" s="493">
        <f t="shared" si="3"/>
        <v>1.5306109999999999</v>
      </c>
      <c r="H12" s="494">
        <f t="shared" si="3"/>
        <v>1.562611</v>
      </c>
      <c r="I12" s="545">
        <f t="shared" si="4"/>
        <v>1.594611</v>
      </c>
      <c r="J12" s="494">
        <f t="shared" si="3"/>
        <v>1.5980300000000001</v>
      </c>
      <c r="K12" s="550">
        <f t="shared" si="5"/>
        <v>1.60103</v>
      </c>
      <c r="L12" s="495">
        <f t="shared" si="6"/>
        <v>3.2000000000000001E-2</v>
      </c>
      <c r="M12" s="496">
        <f t="shared" si="1"/>
        <v>3.2000000000000001E-2</v>
      </c>
      <c r="N12" s="496">
        <f t="shared" si="7"/>
        <v>3.0000000000000001E-3</v>
      </c>
      <c r="O12" s="497">
        <f t="shared" si="7"/>
        <v>3.0000000000000001E-3</v>
      </c>
      <c r="P12" s="491">
        <v>1.594611</v>
      </c>
      <c r="Q12" s="376">
        <f t="shared" si="2"/>
        <v>3</v>
      </c>
      <c r="R12" s="484"/>
      <c r="S12" s="484"/>
    </row>
    <row r="13" spans="1:19" ht="30" customHeight="1">
      <c r="A13" s="377">
        <v>6</v>
      </c>
      <c r="B13" s="378" t="s">
        <v>525</v>
      </c>
      <c r="C13" s="517">
        <v>1.3577859999999999</v>
      </c>
      <c r="D13" s="527">
        <v>1.4</v>
      </c>
      <c r="E13" s="537">
        <f>+เป้าหมายKPIหลัก!C11/1000000</f>
        <v>1.3668400000000001</v>
      </c>
      <c r="F13" s="492">
        <v>1413940</v>
      </c>
      <c r="G13" s="493">
        <f t="shared" si="3"/>
        <v>1.3037860000000001</v>
      </c>
      <c r="H13" s="494">
        <f t="shared" si="3"/>
        <v>1.330786</v>
      </c>
      <c r="I13" s="545">
        <f t="shared" si="4"/>
        <v>1.3577859999999999</v>
      </c>
      <c r="J13" s="494">
        <f t="shared" si="3"/>
        <v>1.3618400000000002</v>
      </c>
      <c r="K13" s="550">
        <f t="shared" si="5"/>
        <v>1.3668400000000001</v>
      </c>
      <c r="L13" s="495">
        <f t="shared" si="6"/>
        <v>2.7E-2</v>
      </c>
      <c r="M13" s="496">
        <f t="shared" si="1"/>
        <v>2.7E-2</v>
      </c>
      <c r="N13" s="496">
        <f t="shared" si="7"/>
        <v>5.0000000000000001E-3</v>
      </c>
      <c r="O13" s="497">
        <f t="shared" si="7"/>
        <v>5.0000000000000001E-3</v>
      </c>
      <c r="P13" s="491">
        <v>1.3577859999999999</v>
      </c>
      <c r="Q13" s="376">
        <f t="shared" si="2"/>
        <v>3</v>
      </c>
      <c r="R13" s="484"/>
      <c r="S13" s="484"/>
    </row>
    <row r="14" spans="1:19" ht="30" customHeight="1">
      <c r="A14" s="377">
        <v>7</v>
      </c>
      <c r="B14" s="364" t="s">
        <v>526</v>
      </c>
      <c r="C14" s="516">
        <v>1.954129</v>
      </c>
      <c r="D14" s="528">
        <v>2.0499999999999998</v>
      </c>
      <c r="E14" s="538">
        <f>+เป้าหมายKPIหลัก!C12/1000000</f>
        <v>1.9219599999999999</v>
      </c>
      <c r="F14" s="498">
        <v>2041950</v>
      </c>
      <c r="G14" s="486">
        <f t="shared" si="3"/>
        <v>1.8781289999999999</v>
      </c>
      <c r="H14" s="487">
        <f t="shared" si="3"/>
        <v>1.916129</v>
      </c>
      <c r="I14" s="544">
        <f t="shared" si="4"/>
        <v>1.954129</v>
      </c>
      <c r="J14" s="487">
        <f t="shared" si="3"/>
        <v>1.9379599999999999</v>
      </c>
      <c r="K14" s="549">
        <f t="shared" si="5"/>
        <v>1.9219599999999999</v>
      </c>
      <c r="L14" s="495">
        <f t="shared" si="6"/>
        <v>3.7999999999999999E-2</v>
      </c>
      <c r="M14" s="496">
        <f t="shared" si="1"/>
        <v>3.7999999999999999E-2</v>
      </c>
      <c r="N14" s="496">
        <f t="shared" si="7"/>
        <v>-1.6E-2</v>
      </c>
      <c r="O14" s="497">
        <f t="shared" si="7"/>
        <v>-1.6E-2</v>
      </c>
      <c r="P14" s="491">
        <v>1.954129</v>
      </c>
      <c r="Q14" s="376">
        <f t="shared" si="2"/>
        <v>5</v>
      </c>
      <c r="R14" s="484"/>
      <c r="S14" s="484"/>
    </row>
    <row r="15" spans="1:19" ht="30" customHeight="1">
      <c r="A15" s="377">
        <v>8</v>
      </c>
      <c r="B15" s="378" t="s">
        <v>527</v>
      </c>
      <c r="C15" s="517">
        <v>1.3239920000000001</v>
      </c>
      <c r="D15" s="527">
        <v>1.3466</v>
      </c>
      <c r="E15" s="537">
        <f>+เป้าหมายKPIหลัก!C13/1000000</f>
        <v>1.3331299999999999</v>
      </c>
      <c r="F15" s="492">
        <v>1368620</v>
      </c>
      <c r="G15" s="493">
        <f t="shared" si="3"/>
        <v>1.2699920000000002</v>
      </c>
      <c r="H15" s="494">
        <f t="shared" si="3"/>
        <v>1.2969920000000001</v>
      </c>
      <c r="I15" s="545">
        <f t="shared" si="4"/>
        <v>1.3239920000000001</v>
      </c>
      <c r="J15" s="494">
        <f t="shared" si="3"/>
        <v>1.32813</v>
      </c>
      <c r="K15" s="550">
        <f t="shared" si="5"/>
        <v>1.3331299999999999</v>
      </c>
      <c r="L15" s="495">
        <f t="shared" si="6"/>
        <v>2.7E-2</v>
      </c>
      <c r="M15" s="496">
        <f t="shared" si="1"/>
        <v>2.7E-2</v>
      </c>
      <c r="N15" s="496">
        <f t="shared" si="7"/>
        <v>5.0000000000000001E-3</v>
      </c>
      <c r="O15" s="497">
        <f t="shared" si="7"/>
        <v>5.0000000000000001E-3</v>
      </c>
      <c r="P15" s="491">
        <v>1.3239920000000001</v>
      </c>
      <c r="Q15" s="376">
        <f t="shared" si="2"/>
        <v>3</v>
      </c>
      <c r="R15" s="484"/>
      <c r="S15" s="484"/>
    </row>
    <row r="16" spans="1:19" ht="30" customHeight="1">
      <c r="A16" s="377">
        <v>9</v>
      </c>
      <c r="B16" s="378" t="s">
        <v>528</v>
      </c>
      <c r="C16" s="517">
        <v>3.9217849999999999</v>
      </c>
      <c r="D16" s="527">
        <v>3.9220000000000002</v>
      </c>
      <c r="E16" s="537">
        <f>+เป้าหมายKPIหลัก!C14/1000000</f>
        <v>3.9717600000000002</v>
      </c>
      <c r="F16" s="492">
        <v>3995160</v>
      </c>
      <c r="G16" s="493">
        <f t="shared" si="3"/>
        <v>3.7637849999999995</v>
      </c>
      <c r="H16" s="494">
        <f t="shared" si="3"/>
        <v>3.8427849999999997</v>
      </c>
      <c r="I16" s="545">
        <f t="shared" si="4"/>
        <v>3.9217849999999999</v>
      </c>
      <c r="J16" s="494">
        <f t="shared" si="3"/>
        <v>3.9467600000000003</v>
      </c>
      <c r="K16" s="550">
        <f t="shared" si="5"/>
        <v>3.9717600000000002</v>
      </c>
      <c r="L16" s="495">
        <f t="shared" si="6"/>
        <v>7.9000000000000001E-2</v>
      </c>
      <c r="M16" s="496">
        <f t="shared" si="1"/>
        <v>7.9000000000000001E-2</v>
      </c>
      <c r="N16" s="496">
        <f t="shared" si="7"/>
        <v>2.5000000000000001E-2</v>
      </c>
      <c r="O16" s="497">
        <f t="shared" si="7"/>
        <v>2.5000000000000001E-2</v>
      </c>
      <c r="P16" s="491">
        <v>3.9217849999999999</v>
      </c>
      <c r="Q16" s="376">
        <f t="shared" si="2"/>
        <v>3</v>
      </c>
      <c r="R16" s="484"/>
      <c r="S16" s="484"/>
    </row>
    <row r="17" spans="1:19" ht="30" customHeight="1">
      <c r="A17" s="377">
        <v>10</v>
      </c>
      <c r="B17" s="378" t="s">
        <v>529</v>
      </c>
      <c r="C17" s="517">
        <v>0.23519899999999999</v>
      </c>
      <c r="D17" s="527">
        <v>0.24220900000000001</v>
      </c>
      <c r="E17" s="537">
        <f>+เป้าหมายKPIหลัก!C15/1000000</f>
        <v>0.24618999999999999</v>
      </c>
      <c r="F17" s="492">
        <v>243930</v>
      </c>
      <c r="G17" s="493">
        <f t="shared" si="3"/>
        <v>0.22519899999999998</v>
      </c>
      <c r="H17" s="494">
        <f t="shared" si="3"/>
        <v>0.23019899999999999</v>
      </c>
      <c r="I17" s="545">
        <f t="shared" si="4"/>
        <v>0.23519899999999999</v>
      </c>
      <c r="J17" s="494">
        <f t="shared" si="3"/>
        <v>0.24118999999999999</v>
      </c>
      <c r="K17" s="550">
        <f t="shared" si="5"/>
        <v>0.24618999999999999</v>
      </c>
      <c r="L17" s="495">
        <f t="shared" si="6"/>
        <v>5.0000000000000001E-3</v>
      </c>
      <c r="M17" s="496">
        <f t="shared" si="1"/>
        <v>5.0000000000000001E-3</v>
      </c>
      <c r="N17" s="496">
        <f t="shared" si="7"/>
        <v>5.0000000000000001E-3</v>
      </c>
      <c r="O17" s="497">
        <f t="shared" si="7"/>
        <v>5.0000000000000001E-3</v>
      </c>
      <c r="P17" s="491">
        <v>0.23519899999999999</v>
      </c>
      <c r="Q17" s="376">
        <f t="shared" si="2"/>
        <v>3</v>
      </c>
      <c r="R17" s="484"/>
      <c r="S17" s="484"/>
    </row>
    <row r="18" spans="1:19" ht="30" customHeight="1">
      <c r="A18" s="377">
        <v>11</v>
      </c>
      <c r="B18" s="378" t="s">
        <v>530</v>
      </c>
      <c r="C18" s="517">
        <v>10.000921999999999</v>
      </c>
      <c r="D18" s="527">
        <v>10.5</v>
      </c>
      <c r="E18" s="537">
        <f>+เป้าหมายKPIหลัก!C16/1000000</f>
        <v>10.058770000000001</v>
      </c>
      <c r="F18" s="492">
        <v>10411540</v>
      </c>
      <c r="G18" s="493">
        <f t="shared" si="3"/>
        <v>9.5989219999999982</v>
      </c>
      <c r="H18" s="494">
        <f t="shared" si="3"/>
        <v>9.7999219999999987</v>
      </c>
      <c r="I18" s="545">
        <f t="shared" si="4"/>
        <v>10.000921999999999</v>
      </c>
      <c r="J18" s="494">
        <f t="shared" si="3"/>
        <v>10.029770000000001</v>
      </c>
      <c r="K18" s="550">
        <f t="shared" si="5"/>
        <v>10.058770000000001</v>
      </c>
      <c r="L18" s="495">
        <f t="shared" si="6"/>
        <v>0.20100000000000001</v>
      </c>
      <c r="M18" s="496">
        <f t="shared" si="1"/>
        <v>0.20100000000000001</v>
      </c>
      <c r="N18" s="496">
        <f t="shared" si="7"/>
        <v>2.9000000000000001E-2</v>
      </c>
      <c r="O18" s="497">
        <f t="shared" si="7"/>
        <v>2.9000000000000001E-2</v>
      </c>
      <c r="P18" s="491">
        <v>10.000921999999999</v>
      </c>
      <c r="Q18" s="376">
        <f t="shared" si="2"/>
        <v>3</v>
      </c>
      <c r="R18" s="484"/>
      <c r="S18" s="484"/>
    </row>
    <row r="19" spans="1:19" ht="30" customHeight="1">
      <c r="A19" s="377">
        <v>12</v>
      </c>
      <c r="B19" s="378" t="s">
        <v>531</v>
      </c>
      <c r="C19" s="517">
        <v>1.2234701400000001</v>
      </c>
      <c r="D19" s="527">
        <v>1.23</v>
      </c>
      <c r="E19" s="537">
        <f>+เป้าหมายKPIหลัก!C17/1000000</f>
        <v>1.2224299999999999</v>
      </c>
      <c r="F19" s="492">
        <v>1274190</v>
      </c>
      <c r="G19" s="493">
        <f t="shared" si="3"/>
        <v>1.1754701400000001</v>
      </c>
      <c r="H19" s="494">
        <f t="shared" si="3"/>
        <v>1.1994701400000001</v>
      </c>
      <c r="I19" s="545">
        <f t="shared" si="4"/>
        <v>1.2234701400000001</v>
      </c>
      <c r="J19" s="494">
        <f t="shared" si="3"/>
        <v>1.2234299999999998</v>
      </c>
      <c r="K19" s="550">
        <f t="shared" si="5"/>
        <v>1.2224299999999999</v>
      </c>
      <c r="L19" s="495">
        <f t="shared" si="6"/>
        <v>2.4E-2</v>
      </c>
      <c r="M19" s="496">
        <f t="shared" si="1"/>
        <v>2.4E-2</v>
      </c>
      <c r="N19" s="496">
        <f t="shared" si="7"/>
        <v>-1E-3</v>
      </c>
      <c r="O19" s="497">
        <f t="shared" si="7"/>
        <v>-1E-3</v>
      </c>
      <c r="P19" s="491">
        <v>1.2234701400000001</v>
      </c>
      <c r="Q19" s="376">
        <f t="shared" si="2"/>
        <v>5</v>
      </c>
      <c r="R19" s="484"/>
      <c r="S19" s="484"/>
    </row>
    <row r="20" spans="1:19" ht="30" customHeight="1">
      <c r="A20" s="401">
        <v>13</v>
      </c>
      <c r="B20" s="402" t="s">
        <v>532</v>
      </c>
      <c r="C20" s="518">
        <v>1.490685</v>
      </c>
      <c r="D20" s="529">
        <v>1.72</v>
      </c>
      <c r="E20" s="539">
        <f>+เป้าหมายKPIหลัก!C18/1000000</f>
        <v>1.5442800000000001</v>
      </c>
      <c r="F20" s="499">
        <v>1556690</v>
      </c>
      <c r="G20" s="500">
        <f t="shared" si="3"/>
        <v>1.4286850000000002</v>
      </c>
      <c r="H20" s="501">
        <f t="shared" si="3"/>
        <v>1.4596850000000001</v>
      </c>
      <c r="I20" s="546">
        <f t="shared" si="4"/>
        <v>1.490685</v>
      </c>
      <c r="J20" s="501">
        <f t="shared" si="3"/>
        <v>1.5172800000000002</v>
      </c>
      <c r="K20" s="551">
        <f t="shared" si="5"/>
        <v>1.5442800000000001</v>
      </c>
      <c r="L20" s="502">
        <f t="shared" si="6"/>
        <v>3.1E-2</v>
      </c>
      <c r="M20" s="503">
        <f t="shared" si="1"/>
        <v>3.1E-2</v>
      </c>
      <c r="N20" s="503">
        <f t="shared" si="7"/>
        <v>2.7E-2</v>
      </c>
      <c r="O20" s="504">
        <f t="shared" si="7"/>
        <v>2.7E-2</v>
      </c>
      <c r="P20" s="505">
        <v>1.490685</v>
      </c>
      <c r="Q20" s="414">
        <f t="shared" si="2"/>
        <v>3</v>
      </c>
      <c r="R20" s="484"/>
      <c r="S20" s="484"/>
    </row>
    <row r="21" spans="1:19" ht="30" customHeight="1">
      <c r="A21" s="363">
        <v>14</v>
      </c>
      <c r="B21" s="364" t="s">
        <v>533</v>
      </c>
      <c r="C21" s="516">
        <v>2.7780339999999999</v>
      </c>
      <c r="D21" s="528">
        <v>2.9289999999999998</v>
      </c>
      <c r="E21" s="538">
        <f>+เป้าหมายKPIหลัก!C19/1000000</f>
        <v>2.79766</v>
      </c>
      <c r="F21" s="498">
        <v>2902130</v>
      </c>
      <c r="G21" s="486">
        <f t="shared" si="3"/>
        <v>2.6660339999999998</v>
      </c>
      <c r="H21" s="487">
        <f t="shared" si="3"/>
        <v>2.7220339999999998</v>
      </c>
      <c r="I21" s="544">
        <f t="shared" si="4"/>
        <v>2.7780339999999999</v>
      </c>
      <c r="J21" s="487">
        <f t="shared" si="3"/>
        <v>2.7876600000000002</v>
      </c>
      <c r="K21" s="549">
        <f t="shared" si="5"/>
        <v>2.79766</v>
      </c>
      <c r="L21" s="506">
        <f t="shared" si="6"/>
        <v>5.6000000000000001E-2</v>
      </c>
      <c r="M21" s="507">
        <f t="shared" si="1"/>
        <v>5.6000000000000001E-2</v>
      </c>
      <c r="N21" s="507">
        <f t="shared" si="7"/>
        <v>0.01</v>
      </c>
      <c r="O21" s="508">
        <f t="shared" si="7"/>
        <v>0.01</v>
      </c>
      <c r="P21" s="491">
        <v>2.7780339999999999</v>
      </c>
      <c r="Q21" s="376">
        <f t="shared" si="2"/>
        <v>3</v>
      </c>
      <c r="R21" s="484"/>
      <c r="S21" s="484"/>
    </row>
    <row r="22" spans="1:19" ht="30" customHeight="1">
      <c r="A22" s="377">
        <v>15</v>
      </c>
      <c r="B22" s="378" t="s">
        <v>534</v>
      </c>
      <c r="C22" s="517">
        <v>1.190876</v>
      </c>
      <c r="D22" s="527">
        <v>1.1930000000000001</v>
      </c>
      <c r="E22" s="537">
        <f>+เป้าหมายKPIหลัก!C20/1000000</f>
        <v>1.18719</v>
      </c>
      <c r="F22" s="492">
        <v>1240060</v>
      </c>
      <c r="G22" s="493">
        <f t="shared" si="3"/>
        <v>1.142876</v>
      </c>
      <c r="H22" s="494">
        <f t="shared" si="3"/>
        <v>1.166876</v>
      </c>
      <c r="I22" s="545">
        <f t="shared" si="4"/>
        <v>1.190876</v>
      </c>
      <c r="J22" s="494">
        <f t="shared" si="3"/>
        <v>1.18919</v>
      </c>
      <c r="K22" s="550">
        <f t="shared" si="5"/>
        <v>1.18719</v>
      </c>
      <c r="L22" s="495">
        <f t="shared" si="6"/>
        <v>2.4E-2</v>
      </c>
      <c r="M22" s="496">
        <f t="shared" si="1"/>
        <v>2.4E-2</v>
      </c>
      <c r="N22" s="496">
        <f t="shared" si="7"/>
        <v>-2E-3</v>
      </c>
      <c r="O22" s="497">
        <f t="shared" si="7"/>
        <v>-2E-3</v>
      </c>
      <c r="P22" s="491">
        <v>1.190876</v>
      </c>
      <c r="Q22" s="376">
        <f t="shared" si="2"/>
        <v>5</v>
      </c>
      <c r="R22" s="484"/>
      <c r="S22" s="484"/>
    </row>
    <row r="23" spans="1:19" ht="30" customHeight="1">
      <c r="A23" s="377">
        <v>16</v>
      </c>
      <c r="B23" s="378" t="s">
        <v>535</v>
      </c>
      <c r="C23" s="517">
        <v>0.74247799999999997</v>
      </c>
      <c r="D23" s="527">
        <v>0.78200000000000003</v>
      </c>
      <c r="E23" s="537">
        <f>+เป้าหมายKPIหลัก!C21/1000000</f>
        <v>0.71253999999999995</v>
      </c>
      <c r="F23" s="492">
        <v>782300</v>
      </c>
      <c r="G23" s="493">
        <f t="shared" si="3"/>
        <v>0.71447799999999995</v>
      </c>
      <c r="H23" s="494">
        <f t="shared" si="3"/>
        <v>0.72847799999999996</v>
      </c>
      <c r="I23" s="545">
        <f t="shared" si="4"/>
        <v>0.74247799999999997</v>
      </c>
      <c r="J23" s="494">
        <f t="shared" si="3"/>
        <v>0.72753999999999996</v>
      </c>
      <c r="K23" s="550">
        <f t="shared" si="5"/>
        <v>0.71253999999999995</v>
      </c>
      <c r="L23" s="495">
        <f t="shared" si="6"/>
        <v>1.4E-2</v>
      </c>
      <c r="M23" s="496">
        <f t="shared" si="1"/>
        <v>1.4E-2</v>
      </c>
      <c r="N23" s="496">
        <f t="shared" si="7"/>
        <v>-1.4999999999999999E-2</v>
      </c>
      <c r="O23" s="497">
        <f t="shared" si="7"/>
        <v>-1.4999999999999999E-2</v>
      </c>
      <c r="P23" s="491">
        <v>0.74247799999999997</v>
      </c>
      <c r="Q23" s="376">
        <f t="shared" si="2"/>
        <v>5</v>
      </c>
      <c r="R23" s="484"/>
      <c r="S23" s="484"/>
    </row>
    <row r="24" spans="1:19" ht="30" customHeight="1">
      <c r="A24" s="377">
        <v>17</v>
      </c>
      <c r="B24" s="378" t="s">
        <v>536</v>
      </c>
      <c r="C24" s="517">
        <v>3.7929110000000001</v>
      </c>
      <c r="D24" s="527">
        <v>3.8</v>
      </c>
      <c r="E24" s="537">
        <f>+เป้าหมายKPIหลัก!C22/1000000</f>
        <v>3.9074900000000001</v>
      </c>
      <c r="F24" s="492">
        <v>3994380</v>
      </c>
      <c r="G24" s="493">
        <f t="shared" si="3"/>
        <v>3.6369110000000004</v>
      </c>
      <c r="H24" s="494">
        <f t="shared" si="3"/>
        <v>3.7149110000000003</v>
      </c>
      <c r="I24" s="545">
        <f t="shared" si="4"/>
        <v>3.7929110000000001</v>
      </c>
      <c r="J24" s="494">
        <f t="shared" si="3"/>
        <v>3.8504900000000002</v>
      </c>
      <c r="K24" s="550">
        <f t="shared" si="5"/>
        <v>3.9074900000000001</v>
      </c>
      <c r="L24" s="495">
        <f t="shared" si="6"/>
        <v>7.8E-2</v>
      </c>
      <c r="M24" s="496">
        <f t="shared" si="1"/>
        <v>7.8E-2</v>
      </c>
      <c r="N24" s="496">
        <f t="shared" si="7"/>
        <v>5.7000000000000002E-2</v>
      </c>
      <c r="O24" s="497">
        <f t="shared" si="7"/>
        <v>5.7000000000000002E-2</v>
      </c>
      <c r="P24" s="491">
        <v>3.7929110000000001</v>
      </c>
      <c r="Q24" s="376">
        <f t="shared" si="2"/>
        <v>3</v>
      </c>
      <c r="R24" s="484"/>
      <c r="S24" s="484"/>
    </row>
    <row r="25" spans="1:19" ht="30" customHeight="1">
      <c r="A25" s="377">
        <v>18</v>
      </c>
      <c r="B25" s="378" t="s">
        <v>537</v>
      </c>
      <c r="C25" s="517">
        <v>1.1263460000000001</v>
      </c>
      <c r="D25" s="527">
        <v>1.2</v>
      </c>
      <c r="E25" s="537">
        <f>+เป้าหมายKPIหลัก!C23/1000000</f>
        <v>1.1198300000000001</v>
      </c>
      <c r="F25" s="492">
        <v>1174560</v>
      </c>
      <c r="G25" s="493">
        <f t="shared" si="3"/>
        <v>1.082346</v>
      </c>
      <c r="H25" s="494">
        <f t="shared" si="3"/>
        <v>1.104346</v>
      </c>
      <c r="I25" s="545">
        <f t="shared" si="4"/>
        <v>1.1263460000000001</v>
      </c>
      <c r="J25" s="494">
        <f t="shared" si="3"/>
        <v>1.12283</v>
      </c>
      <c r="K25" s="550">
        <f t="shared" si="5"/>
        <v>1.1198300000000001</v>
      </c>
      <c r="L25" s="495">
        <f t="shared" si="6"/>
        <v>2.1999999999999999E-2</v>
      </c>
      <c r="M25" s="496">
        <f t="shared" si="1"/>
        <v>2.1999999999999999E-2</v>
      </c>
      <c r="N25" s="496">
        <f t="shared" si="7"/>
        <v>-3.0000000000000001E-3</v>
      </c>
      <c r="O25" s="497">
        <f t="shared" si="7"/>
        <v>-3.0000000000000001E-3</v>
      </c>
      <c r="P25" s="491">
        <v>1.1263460000000001</v>
      </c>
      <c r="Q25" s="376">
        <f t="shared" si="2"/>
        <v>5</v>
      </c>
      <c r="R25" s="484"/>
      <c r="S25" s="484"/>
    </row>
    <row r="26" spans="1:19" ht="30" customHeight="1">
      <c r="A26" s="377">
        <v>19</v>
      </c>
      <c r="B26" s="378" t="s">
        <v>538</v>
      </c>
      <c r="C26" s="517">
        <v>5.5420860000000003</v>
      </c>
      <c r="D26" s="527">
        <v>5.6</v>
      </c>
      <c r="E26" s="537">
        <f>+เป้าหมายKPIหลัก!C24/1000000</f>
        <v>5.69468</v>
      </c>
      <c r="F26" s="492">
        <v>5763430</v>
      </c>
      <c r="G26" s="493">
        <f t="shared" si="3"/>
        <v>5.3140860000000005</v>
      </c>
      <c r="H26" s="494">
        <f t="shared" si="3"/>
        <v>5.4280860000000004</v>
      </c>
      <c r="I26" s="545">
        <f t="shared" si="4"/>
        <v>5.5420860000000003</v>
      </c>
      <c r="J26" s="494">
        <f t="shared" si="3"/>
        <v>5.6186800000000003</v>
      </c>
      <c r="K26" s="550">
        <f t="shared" si="5"/>
        <v>5.69468</v>
      </c>
      <c r="L26" s="495">
        <f t="shared" si="6"/>
        <v>0.114</v>
      </c>
      <c r="M26" s="496">
        <f t="shared" si="1"/>
        <v>0.114</v>
      </c>
      <c r="N26" s="496">
        <f t="shared" si="7"/>
        <v>7.5999999999999998E-2</v>
      </c>
      <c r="O26" s="497">
        <f t="shared" si="7"/>
        <v>7.5999999999999998E-2</v>
      </c>
      <c r="P26" s="491">
        <v>5.5420860000000003</v>
      </c>
      <c r="Q26" s="376">
        <f t="shared" si="2"/>
        <v>3</v>
      </c>
      <c r="R26" s="484"/>
      <c r="S26" s="484"/>
    </row>
    <row r="27" spans="1:19" ht="30" customHeight="1">
      <c r="A27" s="377">
        <v>20</v>
      </c>
      <c r="B27" s="378" t="s">
        <v>539</v>
      </c>
      <c r="C27" s="517">
        <v>1.1083270000000001</v>
      </c>
      <c r="D27" s="527">
        <v>1.19</v>
      </c>
      <c r="E27" s="537">
        <f>+เป้าหมายKPIหลัก!C25/1000000</f>
        <v>1.1662600000000001</v>
      </c>
      <c r="F27" s="492">
        <v>1180400</v>
      </c>
      <c r="G27" s="493">
        <f t="shared" si="3"/>
        <v>1.0623270000000002</v>
      </c>
      <c r="H27" s="494">
        <f t="shared" si="3"/>
        <v>1.0853270000000002</v>
      </c>
      <c r="I27" s="545">
        <f t="shared" si="4"/>
        <v>1.1083270000000001</v>
      </c>
      <c r="J27" s="494">
        <f t="shared" si="3"/>
        <v>1.1372600000000002</v>
      </c>
      <c r="K27" s="550">
        <f t="shared" si="5"/>
        <v>1.1662600000000001</v>
      </c>
      <c r="L27" s="495">
        <f t="shared" si="6"/>
        <v>2.3E-2</v>
      </c>
      <c r="M27" s="496">
        <f t="shared" si="1"/>
        <v>2.3E-2</v>
      </c>
      <c r="N27" s="496">
        <f t="shared" si="7"/>
        <v>2.9000000000000001E-2</v>
      </c>
      <c r="O27" s="497">
        <f t="shared" si="7"/>
        <v>2.9000000000000001E-2</v>
      </c>
      <c r="P27" s="491">
        <v>1.1083270000000001</v>
      </c>
      <c r="Q27" s="376">
        <f t="shared" si="2"/>
        <v>3</v>
      </c>
      <c r="R27" s="484"/>
      <c r="S27" s="484"/>
    </row>
    <row r="28" spans="1:19" ht="30" customHeight="1">
      <c r="A28" s="377">
        <v>21</v>
      </c>
      <c r="B28" s="378" t="s">
        <v>540</v>
      </c>
      <c r="C28" s="517">
        <v>8.5412377599999996</v>
      </c>
      <c r="D28" s="527">
        <v>8.6199999999999992</v>
      </c>
      <c r="E28" s="537">
        <f>+เป้าหมายKPIหลัก!C26/1000000</f>
        <v>8.7700899999999997</v>
      </c>
      <c r="F28" s="492">
        <v>9150110</v>
      </c>
      <c r="G28" s="493">
        <f t="shared" si="3"/>
        <v>8.1912377599999981</v>
      </c>
      <c r="H28" s="494">
        <f t="shared" si="3"/>
        <v>8.3662377599999989</v>
      </c>
      <c r="I28" s="545">
        <f t="shared" si="4"/>
        <v>8.5412377599999996</v>
      </c>
      <c r="J28" s="494">
        <f t="shared" si="3"/>
        <v>8.656089999999999</v>
      </c>
      <c r="K28" s="550">
        <f t="shared" si="5"/>
        <v>8.7700899999999997</v>
      </c>
      <c r="L28" s="495">
        <f t="shared" si="6"/>
        <v>0.17499999999999999</v>
      </c>
      <c r="M28" s="496">
        <f t="shared" si="1"/>
        <v>0.17499999999999999</v>
      </c>
      <c r="N28" s="496">
        <f t="shared" si="7"/>
        <v>0.114</v>
      </c>
      <c r="O28" s="497">
        <f t="shared" si="7"/>
        <v>0.114</v>
      </c>
      <c r="P28" s="491">
        <v>8.5412377599999996</v>
      </c>
      <c r="Q28" s="376">
        <f t="shared" si="2"/>
        <v>3</v>
      </c>
      <c r="R28" s="484"/>
      <c r="S28" s="484"/>
    </row>
    <row r="29" spans="1:19" ht="30" customHeight="1">
      <c r="A29" s="377">
        <v>22</v>
      </c>
      <c r="B29" s="378" t="s">
        <v>541</v>
      </c>
      <c r="C29" s="517">
        <v>1.684679</v>
      </c>
      <c r="D29" s="527">
        <v>1.78</v>
      </c>
      <c r="E29" s="537">
        <f>+เป้าหมายKPIหลัก!C27/1000000</f>
        <v>1.8241700000000001</v>
      </c>
      <c r="F29" s="492">
        <v>1763140</v>
      </c>
      <c r="G29" s="493">
        <f t="shared" si="3"/>
        <v>1.612679</v>
      </c>
      <c r="H29" s="494">
        <f t="shared" si="3"/>
        <v>1.648679</v>
      </c>
      <c r="I29" s="545">
        <f t="shared" si="4"/>
        <v>1.684679</v>
      </c>
      <c r="J29" s="494">
        <f t="shared" si="3"/>
        <v>1.75417</v>
      </c>
      <c r="K29" s="550">
        <f t="shared" si="5"/>
        <v>1.8241700000000001</v>
      </c>
      <c r="L29" s="495">
        <f t="shared" si="6"/>
        <v>3.5999999999999997E-2</v>
      </c>
      <c r="M29" s="496">
        <f t="shared" si="1"/>
        <v>3.5999999999999997E-2</v>
      </c>
      <c r="N29" s="496">
        <f t="shared" si="7"/>
        <v>7.0000000000000007E-2</v>
      </c>
      <c r="O29" s="497">
        <f t="shared" si="7"/>
        <v>7.0000000000000007E-2</v>
      </c>
      <c r="P29" s="491">
        <v>1.684679</v>
      </c>
      <c r="Q29" s="376">
        <f t="shared" si="2"/>
        <v>3</v>
      </c>
      <c r="R29" s="484"/>
      <c r="S29" s="484"/>
    </row>
    <row r="30" spans="1:19" ht="30" customHeight="1">
      <c r="A30" s="377">
        <v>23</v>
      </c>
      <c r="B30" s="378" t="s">
        <v>542</v>
      </c>
      <c r="C30" s="517">
        <v>0.57063799999999998</v>
      </c>
      <c r="D30" s="527">
        <v>0.58992500000000003</v>
      </c>
      <c r="E30" s="537">
        <f>+เป้าหมายKPIหลัก!C28/1000000</f>
        <v>0.57782999999999995</v>
      </c>
      <c r="F30" s="492">
        <v>612590</v>
      </c>
      <c r="G30" s="493">
        <f t="shared" si="3"/>
        <v>0.54663799999999996</v>
      </c>
      <c r="H30" s="494">
        <f t="shared" si="3"/>
        <v>0.55863799999999997</v>
      </c>
      <c r="I30" s="545">
        <f t="shared" si="4"/>
        <v>0.57063799999999998</v>
      </c>
      <c r="J30" s="494">
        <f t="shared" si="3"/>
        <v>0.57382999999999995</v>
      </c>
      <c r="K30" s="550">
        <f t="shared" si="5"/>
        <v>0.57782999999999995</v>
      </c>
      <c r="L30" s="495">
        <f t="shared" si="6"/>
        <v>1.2E-2</v>
      </c>
      <c r="M30" s="496">
        <f t="shared" si="1"/>
        <v>1.2E-2</v>
      </c>
      <c r="N30" s="496">
        <f t="shared" si="7"/>
        <v>4.0000000000000001E-3</v>
      </c>
      <c r="O30" s="497">
        <f t="shared" si="7"/>
        <v>4.0000000000000001E-3</v>
      </c>
      <c r="P30" s="491">
        <v>0.57063799999999998</v>
      </c>
      <c r="Q30" s="376">
        <f t="shared" si="2"/>
        <v>3</v>
      </c>
      <c r="R30" s="484"/>
      <c r="S30" s="484"/>
    </row>
    <row r="31" spans="1:19" ht="30" customHeight="1">
      <c r="A31" s="377">
        <v>24</v>
      </c>
      <c r="B31" s="378" t="s">
        <v>543</v>
      </c>
      <c r="C31" s="517">
        <v>0.88092300000000001</v>
      </c>
      <c r="D31" s="527">
        <v>0.91</v>
      </c>
      <c r="E31" s="537">
        <f>+เป้าหมายKPIหลัก!C29/1000000</f>
        <v>0.87748999999999999</v>
      </c>
      <c r="F31" s="492">
        <v>927780</v>
      </c>
      <c r="G31" s="493">
        <f t="shared" si="3"/>
        <v>0.84492299999999998</v>
      </c>
      <c r="H31" s="494">
        <f t="shared" si="3"/>
        <v>0.862923</v>
      </c>
      <c r="I31" s="545">
        <f t="shared" si="4"/>
        <v>0.88092300000000001</v>
      </c>
      <c r="J31" s="494">
        <f t="shared" si="3"/>
        <v>0.87948999999999999</v>
      </c>
      <c r="K31" s="550">
        <f t="shared" si="5"/>
        <v>0.87748999999999999</v>
      </c>
      <c r="L31" s="495">
        <f t="shared" si="6"/>
        <v>1.7999999999999999E-2</v>
      </c>
      <c r="M31" s="496">
        <f t="shared" si="1"/>
        <v>1.7999999999999999E-2</v>
      </c>
      <c r="N31" s="496">
        <f t="shared" si="7"/>
        <v>-2E-3</v>
      </c>
      <c r="O31" s="497">
        <f t="shared" si="7"/>
        <v>-2E-3</v>
      </c>
      <c r="P31" s="491">
        <v>0.88092300000000001</v>
      </c>
      <c r="Q31" s="376">
        <f t="shared" si="2"/>
        <v>5</v>
      </c>
      <c r="R31" s="484"/>
      <c r="S31" s="484"/>
    </row>
    <row r="32" spans="1:19" ht="30" customHeight="1">
      <c r="A32" s="377">
        <v>25</v>
      </c>
      <c r="B32" s="378" t="s">
        <v>544</v>
      </c>
      <c r="C32" s="517">
        <v>4.2823640000000003</v>
      </c>
      <c r="D32" s="527">
        <v>4.41</v>
      </c>
      <c r="E32" s="537">
        <f>+เป้าหมายKPIหลัก!C30/1000000</f>
        <v>4.3429900000000004</v>
      </c>
      <c r="F32" s="492">
        <v>4522950</v>
      </c>
      <c r="G32" s="493">
        <f t="shared" si="3"/>
        <v>4.1083640000000008</v>
      </c>
      <c r="H32" s="494">
        <f t="shared" si="3"/>
        <v>4.1953640000000005</v>
      </c>
      <c r="I32" s="545">
        <f t="shared" si="4"/>
        <v>4.2823640000000003</v>
      </c>
      <c r="J32" s="494">
        <f t="shared" si="3"/>
        <v>4.3129900000000001</v>
      </c>
      <c r="K32" s="550">
        <f t="shared" si="5"/>
        <v>4.3429900000000004</v>
      </c>
      <c r="L32" s="495">
        <f t="shared" si="6"/>
        <v>8.6999999999999994E-2</v>
      </c>
      <c r="M32" s="496">
        <f t="shared" si="1"/>
        <v>8.6999999999999994E-2</v>
      </c>
      <c r="N32" s="496">
        <f t="shared" si="7"/>
        <v>0.03</v>
      </c>
      <c r="O32" s="497">
        <f t="shared" si="7"/>
        <v>0.03</v>
      </c>
      <c r="P32" s="491">
        <v>4.2823640000000003</v>
      </c>
      <c r="Q32" s="376">
        <f t="shared" si="2"/>
        <v>3</v>
      </c>
      <c r="R32" s="484"/>
      <c r="S32" s="484"/>
    </row>
    <row r="33" spans="1:19" ht="30" customHeight="1">
      <c r="A33" s="377">
        <v>26</v>
      </c>
      <c r="B33" s="378" t="s">
        <v>545</v>
      </c>
      <c r="C33" s="517">
        <v>0.73655899999999996</v>
      </c>
      <c r="D33" s="527">
        <v>0.73699999999999999</v>
      </c>
      <c r="E33" s="537">
        <f>+เป้าหมายKPIหลัก!C31/1000000</f>
        <v>0.70067000000000002</v>
      </c>
      <c r="F33" s="492">
        <v>767410</v>
      </c>
      <c r="G33" s="493">
        <f t="shared" si="3"/>
        <v>0.70855899999999994</v>
      </c>
      <c r="H33" s="494">
        <f t="shared" si="3"/>
        <v>0.72255899999999995</v>
      </c>
      <c r="I33" s="545">
        <f t="shared" si="4"/>
        <v>0.73655899999999996</v>
      </c>
      <c r="J33" s="494">
        <f t="shared" si="3"/>
        <v>0.71867000000000003</v>
      </c>
      <c r="K33" s="550">
        <f t="shared" si="5"/>
        <v>0.70067000000000002</v>
      </c>
      <c r="L33" s="495">
        <f t="shared" si="6"/>
        <v>1.4E-2</v>
      </c>
      <c r="M33" s="496">
        <f t="shared" si="1"/>
        <v>1.4E-2</v>
      </c>
      <c r="N33" s="496">
        <f t="shared" si="7"/>
        <v>-1.7999999999999999E-2</v>
      </c>
      <c r="O33" s="497">
        <f t="shared" si="7"/>
        <v>-1.7999999999999999E-2</v>
      </c>
      <c r="P33" s="491">
        <v>0.73655899999999996</v>
      </c>
      <c r="Q33" s="376">
        <f t="shared" si="2"/>
        <v>5</v>
      </c>
      <c r="R33" s="484"/>
      <c r="S33" s="484"/>
    </row>
    <row r="34" spans="1:19" ht="30" customHeight="1" thickBot="1">
      <c r="A34" s="418">
        <v>27</v>
      </c>
      <c r="B34" s="419" t="s">
        <v>546</v>
      </c>
      <c r="C34" s="519">
        <v>1.0064420000000001</v>
      </c>
      <c r="D34" s="530">
        <v>1.06</v>
      </c>
      <c r="E34" s="540">
        <f>+เป้าหมายKPIหลัก!C32/1000000</f>
        <v>0.98411999999999999</v>
      </c>
      <c r="F34" s="509">
        <v>1057140</v>
      </c>
      <c r="G34" s="510">
        <f>+H34-L34</f>
        <v>0.96644200000000002</v>
      </c>
      <c r="H34" s="511">
        <f>+I34-M34</f>
        <v>0.98644200000000004</v>
      </c>
      <c r="I34" s="547">
        <f t="shared" si="4"/>
        <v>1.0064420000000001</v>
      </c>
      <c r="J34" s="511">
        <f>+K34-O34</f>
        <v>0.99512</v>
      </c>
      <c r="K34" s="552">
        <f t="shared" si="5"/>
        <v>0.98411999999999999</v>
      </c>
      <c r="L34" s="512">
        <f t="shared" si="6"/>
        <v>0.02</v>
      </c>
      <c r="M34" s="513">
        <f t="shared" si="1"/>
        <v>0.02</v>
      </c>
      <c r="N34" s="513">
        <f t="shared" si="7"/>
        <v>-1.0999999999999999E-2</v>
      </c>
      <c r="O34" s="514">
        <f t="shared" si="7"/>
        <v>-1.0999999999999999E-2</v>
      </c>
      <c r="P34" s="515">
        <v>1.0064420000000001</v>
      </c>
      <c r="Q34" s="431">
        <f t="shared" si="2"/>
        <v>5</v>
      </c>
      <c r="R34" s="484"/>
      <c r="S34" s="484"/>
    </row>
    <row r="35" spans="1:19" ht="30" customHeight="1">
      <c r="A35" s="432"/>
      <c r="B35" s="432"/>
      <c r="C35" s="432"/>
      <c r="D35" s="435"/>
      <c r="E35" s="434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5"/>
      <c r="Q35" s="435"/>
    </row>
    <row r="36" spans="1:19" ht="30" customHeight="1">
      <c r="A36" s="432"/>
      <c r="B36" s="437" t="s">
        <v>493</v>
      </c>
      <c r="C36" s="432"/>
      <c r="D36" s="435"/>
      <c r="E36" s="434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5"/>
      <c r="Q36" s="435"/>
    </row>
    <row r="37" spans="1:19" ht="30" customHeight="1">
      <c r="A37" s="432"/>
      <c r="B37" s="432" t="s">
        <v>593</v>
      </c>
      <c r="C37" s="432"/>
      <c r="D37" s="435"/>
      <c r="E37" s="434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5"/>
      <c r="Q37" s="435"/>
    </row>
    <row r="38" spans="1:19" ht="30" customHeight="1">
      <c r="A38" s="432"/>
      <c r="B38" s="437" t="s">
        <v>595</v>
      </c>
      <c r="C38" s="432"/>
      <c r="D38" s="435"/>
      <c r="E38" s="434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5"/>
      <c r="Q38" s="435"/>
    </row>
    <row r="39" spans="1:19" ht="30" customHeight="1">
      <c r="A39" s="432"/>
      <c r="B39" s="432" t="s">
        <v>594</v>
      </c>
      <c r="C39" s="432"/>
      <c r="D39" s="435"/>
      <c r="E39" s="434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5"/>
      <c r="Q39" s="435"/>
    </row>
    <row r="40" spans="1:19" ht="30" customHeight="1">
      <c r="B40" s="432" t="s">
        <v>596</v>
      </c>
    </row>
  </sheetData>
  <mergeCells count="8">
    <mergeCell ref="A5:B5"/>
    <mergeCell ref="A1:Q1"/>
    <mergeCell ref="A2:Q2"/>
    <mergeCell ref="A3:A4"/>
    <mergeCell ref="B3:B4"/>
    <mergeCell ref="F3:F4"/>
    <mergeCell ref="G3:K3"/>
    <mergeCell ref="P3:Q3"/>
  </mergeCells>
  <conditionalFormatting sqref="Q7:Q34">
    <cfRule type="cellIs" dxfId="5" priority="3" operator="equal">
      <formula>5</formula>
    </cfRule>
  </conditionalFormatting>
  <conditionalFormatting sqref="Q5">
    <cfRule type="cellIs" dxfId="4" priority="2" operator="equal">
      <formula>5</formula>
    </cfRule>
  </conditionalFormatting>
  <conditionalFormatting sqref="Q5:Q34">
    <cfRule type="cellIs" dxfId="3" priority="1" operator="equal">
      <formula>5</formula>
    </cfRule>
  </conditionalFormatting>
  <pageMargins left="0.23" right="0.19" top="0.36" bottom="0.75" header="0.3" footer="0.3"/>
  <pageSetup paperSize="9" scale="5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89BB-8FEC-4433-8A5A-44DC55529DB7}">
  <sheetPr>
    <tabColor theme="4"/>
  </sheetPr>
  <dimension ref="A1:AB35"/>
  <sheetViews>
    <sheetView zoomScale="55" zoomScaleNormal="55" workbookViewId="0">
      <selection activeCell="X23" sqref="X23"/>
    </sheetView>
  </sheetViews>
  <sheetFormatPr defaultColWidth="9.140625" defaultRowHeight="21"/>
  <cols>
    <col min="1" max="1" width="22.5703125" style="148" bestFit="1" customWidth="1"/>
    <col min="2" max="13" width="13.28515625" style="148" customWidth="1"/>
    <col min="14" max="14" width="16.28515625" style="148" bestFit="1" customWidth="1"/>
    <col min="15" max="15" width="19.140625" style="148" bestFit="1" customWidth="1"/>
    <col min="16" max="26" width="14.42578125" style="148" customWidth="1"/>
    <col min="27" max="27" width="16.28515625" style="148" bestFit="1" customWidth="1"/>
    <col min="28" max="16384" width="9.140625" style="148"/>
  </cols>
  <sheetData>
    <row r="1" spans="1:28" s="201" customFormat="1" ht="24" thickBot="1">
      <c r="A1" s="174" t="s">
        <v>494</v>
      </c>
      <c r="B1" s="200"/>
      <c r="C1" s="200" t="s">
        <v>622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6" t="s">
        <v>495</v>
      </c>
      <c r="P1" s="200"/>
      <c r="Q1" s="200" t="s">
        <v>622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8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8" s="209" customFormat="1" ht="26.25" customHeight="1">
      <c r="A3" s="204" t="s">
        <v>460</v>
      </c>
      <c r="B3" s="205" t="s">
        <v>496</v>
      </c>
      <c r="C3" s="205" t="s">
        <v>497</v>
      </c>
      <c r="D3" s="205" t="s">
        <v>498</v>
      </c>
      <c r="E3" s="205" t="s">
        <v>499</v>
      </c>
      <c r="F3" s="205" t="s">
        <v>500</v>
      </c>
      <c r="G3" s="205" t="s">
        <v>501</v>
      </c>
      <c r="H3" s="205" t="s">
        <v>502</v>
      </c>
      <c r="I3" s="205" t="s">
        <v>503</v>
      </c>
      <c r="J3" s="205" t="s">
        <v>504</v>
      </c>
      <c r="K3" s="205" t="s">
        <v>505</v>
      </c>
      <c r="L3" s="205" t="s">
        <v>506</v>
      </c>
      <c r="M3" s="206" t="s">
        <v>507</v>
      </c>
      <c r="N3" s="205" t="s">
        <v>2</v>
      </c>
      <c r="O3" s="207" t="s">
        <v>460</v>
      </c>
      <c r="P3" s="208" t="s">
        <v>508</v>
      </c>
      <c r="Q3" s="208" t="s">
        <v>509</v>
      </c>
      <c r="R3" s="208" t="s">
        <v>510</v>
      </c>
      <c r="S3" s="208" t="s">
        <v>511</v>
      </c>
      <c r="T3" s="208" t="s">
        <v>512</v>
      </c>
      <c r="U3" s="208" t="s">
        <v>513</v>
      </c>
      <c r="V3" s="208" t="s">
        <v>514</v>
      </c>
      <c r="W3" s="208" t="s">
        <v>515</v>
      </c>
      <c r="X3" s="208" t="s">
        <v>516</v>
      </c>
      <c r="Y3" s="208" t="s">
        <v>517</v>
      </c>
      <c r="Z3" s="208" t="s">
        <v>518</v>
      </c>
      <c r="AA3" s="208" t="s">
        <v>519</v>
      </c>
    </row>
    <row r="4" spans="1:28">
      <c r="A4" s="210" t="s">
        <v>457</v>
      </c>
      <c r="B4" s="211">
        <v>0</v>
      </c>
      <c r="C4" s="211">
        <v>0</v>
      </c>
      <c r="D4" s="211">
        <v>0</v>
      </c>
      <c r="E4" s="211">
        <v>0</v>
      </c>
      <c r="F4" s="211">
        <v>0</v>
      </c>
      <c r="G4" s="211">
        <v>0</v>
      </c>
      <c r="H4" s="211">
        <v>0</v>
      </c>
      <c r="I4" s="211">
        <v>0</v>
      </c>
      <c r="J4" s="211">
        <v>0</v>
      </c>
      <c r="K4" s="211">
        <v>0</v>
      </c>
      <c r="L4" s="211">
        <v>0</v>
      </c>
      <c r="M4" s="211">
        <v>0</v>
      </c>
      <c r="N4" s="212">
        <f>SUM(B4:M4)</f>
        <v>0</v>
      </c>
      <c r="O4" s="213" t="s">
        <v>457</v>
      </c>
      <c r="P4" s="214">
        <f>+B4</f>
        <v>0</v>
      </c>
      <c r="Q4" s="214">
        <f>+P4+C4</f>
        <v>0</v>
      </c>
      <c r="R4" s="214">
        <f t="shared" ref="R4:AA19" si="0">+Q4+D4</f>
        <v>0</v>
      </c>
      <c r="S4" s="214">
        <f t="shared" si="0"/>
        <v>0</v>
      </c>
      <c r="T4" s="214">
        <f t="shared" si="0"/>
        <v>0</v>
      </c>
      <c r="U4" s="214">
        <f t="shared" si="0"/>
        <v>0</v>
      </c>
      <c r="V4" s="214">
        <f t="shared" si="0"/>
        <v>0</v>
      </c>
      <c r="W4" s="214">
        <f t="shared" si="0"/>
        <v>0</v>
      </c>
      <c r="X4" s="214">
        <f t="shared" si="0"/>
        <v>0</v>
      </c>
      <c r="Y4" s="214">
        <f t="shared" si="0"/>
        <v>0</v>
      </c>
      <c r="Z4" s="214">
        <f t="shared" si="0"/>
        <v>0</v>
      </c>
      <c r="AA4" s="214">
        <f t="shared" si="0"/>
        <v>0</v>
      </c>
    </row>
    <row r="5" spans="1:28">
      <c r="A5" s="215" t="s">
        <v>520</v>
      </c>
      <c r="B5" s="211">
        <v>1324353.4642161774</v>
      </c>
      <c r="C5" s="211">
        <v>1016367.7244592169</v>
      </c>
      <c r="D5" s="211">
        <v>1154049.865309671</v>
      </c>
      <c r="E5" s="211">
        <v>983331.48392583383</v>
      </c>
      <c r="F5" s="211">
        <v>827658.17393513862</v>
      </c>
      <c r="G5" s="211">
        <v>1293417.1275489321</v>
      </c>
      <c r="H5" s="211">
        <v>746308.24246281525</v>
      </c>
      <c r="I5" s="211">
        <v>1115006.0817862023</v>
      </c>
      <c r="J5" s="211">
        <v>848042.56463962607</v>
      </c>
      <c r="K5" s="211">
        <v>1063202.2725097919</v>
      </c>
      <c r="L5" s="211">
        <v>1048831.3252099054</v>
      </c>
      <c r="M5" s="211">
        <v>993141.67399669252</v>
      </c>
      <c r="N5" s="212">
        <f>SUM(B5:M5)</f>
        <v>12413710.000000002</v>
      </c>
      <c r="O5" s="216" t="s">
        <v>520</v>
      </c>
      <c r="P5" s="214">
        <f t="shared" ref="P5:P31" si="1">+B5</f>
        <v>1324353.4642161774</v>
      </c>
      <c r="Q5" s="214">
        <f t="shared" ref="Q5:AA31" si="2">+P5+C5</f>
        <v>2340721.1886753943</v>
      </c>
      <c r="R5" s="214">
        <f t="shared" si="0"/>
        <v>3494771.0539850653</v>
      </c>
      <c r="S5" s="214">
        <f t="shared" si="0"/>
        <v>4478102.5379108991</v>
      </c>
      <c r="T5" s="214">
        <f t="shared" si="0"/>
        <v>5305760.7118460378</v>
      </c>
      <c r="U5" s="214">
        <f t="shared" si="0"/>
        <v>6599177.8393949699</v>
      </c>
      <c r="V5" s="214">
        <f t="shared" si="0"/>
        <v>7345486.0818577856</v>
      </c>
      <c r="W5" s="214">
        <f t="shared" si="0"/>
        <v>8460492.1636439878</v>
      </c>
      <c r="X5" s="214">
        <f t="shared" si="0"/>
        <v>9308534.7282836139</v>
      </c>
      <c r="Y5" s="214">
        <f t="shared" si="0"/>
        <v>10371737.000793405</v>
      </c>
      <c r="Z5" s="214">
        <f t="shared" si="0"/>
        <v>11420568.326003309</v>
      </c>
      <c r="AA5" s="214">
        <f t="shared" si="0"/>
        <v>12413710.000000002</v>
      </c>
      <c r="AB5" s="184"/>
    </row>
    <row r="6" spans="1:28">
      <c r="A6" s="215" t="s">
        <v>521</v>
      </c>
      <c r="B6" s="211">
        <v>11388.670948981897</v>
      </c>
      <c r="C6" s="211">
        <v>10513.985613357727</v>
      </c>
      <c r="D6" s="211">
        <v>9921.0488193977144</v>
      </c>
      <c r="E6" s="211">
        <v>9190.8266616269757</v>
      </c>
      <c r="F6" s="211">
        <v>9136.095073426819</v>
      </c>
      <c r="G6" s="211">
        <v>9896.2896739459611</v>
      </c>
      <c r="H6" s="211">
        <v>11720.261486127943</v>
      </c>
      <c r="I6" s="211">
        <v>10977.257556333177</v>
      </c>
      <c r="J6" s="211">
        <v>10855.212847928611</v>
      </c>
      <c r="K6" s="211">
        <v>12213.356643966035</v>
      </c>
      <c r="L6" s="211">
        <v>14107.988059005831</v>
      </c>
      <c r="M6" s="211">
        <v>10889.006615901177</v>
      </c>
      <c r="N6" s="212">
        <f t="shared" ref="N6:N31" si="3">SUM(B6:M6)</f>
        <v>130809.99999999987</v>
      </c>
      <c r="O6" s="216" t="s">
        <v>521</v>
      </c>
      <c r="P6" s="214">
        <f t="shared" si="1"/>
        <v>11388.670948981897</v>
      </c>
      <c r="Q6" s="214">
        <f t="shared" si="2"/>
        <v>21902.656562339624</v>
      </c>
      <c r="R6" s="214">
        <f t="shared" si="0"/>
        <v>31823.705381737338</v>
      </c>
      <c r="S6" s="214">
        <f t="shared" si="0"/>
        <v>41014.532043364314</v>
      </c>
      <c r="T6" s="214">
        <f t="shared" si="0"/>
        <v>50150.627116791133</v>
      </c>
      <c r="U6" s="214">
        <f t="shared" si="0"/>
        <v>60046.916790737094</v>
      </c>
      <c r="V6" s="214">
        <f t="shared" si="0"/>
        <v>71767.178276865045</v>
      </c>
      <c r="W6" s="214">
        <f t="shared" si="0"/>
        <v>82744.435833198222</v>
      </c>
      <c r="X6" s="214">
        <f t="shared" si="0"/>
        <v>93599.648681126826</v>
      </c>
      <c r="Y6" s="214">
        <f t="shared" si="0"/>
        <v>105813.00532509286</v>
      </c>
      <c r="Z6" s="214">
        <f t="shared" si="0"/>
        <v>119920.99338409869</v>
      </c>
      <c r="AA6" s="214">
        <f t="shared" si="0"/>
        <v>130809.99999999987</v>
      </c>
      <c r="AB6" s="184"/>
    </row>
    <row r="7" spans="1:28">
      <c r="A7" s="215" t="s">
        <v>522</v>
      </c>
      <c r="B7" s="211">
        <v>112306.57063401054</v>
      </c>
      <c r="C7" s="211">
        <v>91240.968044825946</v>
      </c>
      <c r="D7" s="211">
        <v>123600.48274801602</v>
      </c>
      <c r="E7" s="211">
        <v>116766.69556590053</v>
      </c>
      <c r="F7" s="211">
        <v>85020.719292317517</v>
      </c>
      <c r="G7" s="211">
        <v>132838.96098925185</v>
      </c>
      <c r="H7" s="211">
        <v>55441.705995353695</v>
      </c>
      <c r="I7" s="211">
        <v>88344.567452542484</v>
      </c>
      <c r="J7" s="211">
        <v>57096.784490431135</v>
      </c>
      <c r="K7" s="211">
        <v>77769.761952064</v>
      </c>
      <c r="L7" s="211">
        <v>94311.807401351747</v>
      </c>
      <c r="M7" s="211">
        <v>81610.975433935004</v>
      </c>
      <c r="N7" s="212">
        <f t="shared" si="3"/>
        <v>1116350.0000000007</v>
      </c>
      <c r="O7" s="216" t="s">
        <v>522</v>
      </c>
      <c r="P7" s="214">
        <f t="shared" si="1"/>
        <v>112306.57063401054</v>
      </c>
      <c r="Q7" s="214">
        <f t="shared" si="2"/>
        <v>203547.53867883648</v>
      </c>
      <c r="R7" s="214">
        <f t="shared" si="0"/>
        <v>327148.0214268525</v>
      </c>
      <c r="S7" s="214">
        <f t="shared" si="0"/>
        <v>443914.71699275303</v>
      </c>
      <c r="T7" s="214">
        <f t="shared" si="0"/>
        <v>528935.43628507061</v>
      </c>
      <c r="U7" s="214">
        <f t="shared" si="0"/>
        <v>661774.39727432246</v>
      </c>
      <c r="V7" s="214">
        <f t="shared" si="0"/>
        <v>717216.10326967621</v>
      </c>
      <c r="W7" s="214">
        <f t="shared" si="0"/>
        <v>805560.6707222187</v>
      </c>
      <c r="X7" s="214">
        <f t="shared" si="0"/>
        <v>862657.45521264989</v>
      </c>
      <c r="Y7" s="214">
        <f t="shared" si="0"/>
        <v>940427.21716471389</v>
      </c>
      <c r="Z7" s="214">
        <f t="shared" si="0"/>
        <v>1034739.0245660656</v>
      </c>
      <c r="AA7" s="214">
        <f t="shared" si="0"/>
        <v>1116350.0000000007</v>
      </c>
      <c r="AB7" s="184"/>
    </row>
    <row r="8" spans="1:28">
      <c r="A8" s="215" t="s">
        <v>523</v>
      </c>
      <c r="B8" s="211">
        <v>137681.02578389394</v>
      </c>
      <c r="C8" s="211">
        <v>142290.46178336703</v>
      </c>
      <c r="D8" s="211">
        <v>162841.95174258813</v>
      </c>
      <c r="E8" s="211">
        <v>108739.24386716512</v>
      </c>
      <c r="F8" s="211">
        <v>81796.692288736522</v>
      </c>
      <c r="G8" s="211">
        <v>172594.53802569397</v>
      </c>
      <c r="H8" s="211">
        <v>70925.657685772981</v>
      </c>
      <c r="I8" s="211">
        <v>136170.78639571765</v>
      </c>
      <c r="J8" s="211">
        <v>89508.090666197706</v>
      </c>
      <c r="K8" s="211">
        <v>132171.17810158804</v>
      </c>
      <c r="L8" s="211">
        <v>109625.58706098603</v>
      </c>
      <c r="M8" s="211">
        <v>108344.78659829305</v>
      </c>
      <c r="N8" s="212">
        <f t="shared" si="3"/>
        <v>1452690.0000000002</v>
      </c>
      <c r="O8" s="216" t="s">
        <v>523</v>
      </c>
      <c r="P8" s="214">
        <f t="shared" si="1"/>
        <v>137681.02578389394</v>
      </c>
      <c r="Q8" s="214">
        <f t="shared" si="2"/>
        <v>279971.48756726098</v>
      </c>
      <c r="R8" s="214">
        <f t="shared" si="0"/>
        <v>442813.43930984911</v>
      </c>
      <c r="S8" s="214">
        <f t="shared" si="0"/>
        <v>551552.68317701423</v>
      </c>
      <c r="T8" s="214">
        <f t="shared" si="0"/>
        <v>633349.37546575069</v>
      </c>
      <c r="U8" s="214">
        <f t="shared" si="0"/>
        <v>805943.91349144466</v>
      </c>
      <c r="V8" s="214">
        <f t="shared" si="0"/>
        <v>876869.57117721764</v>
      </c>
      <c r="W8" s="214">
        <f t="shared" si="0"/>
        <v>1013040.3575729353</v>
      </c>
      <c r="X8" s="214">
        <f t="shared" si="0"/>
        <v>1102548.448239133</v>
      </c>
      <c r="Y8" s="214">
        <f t="shared" si="0"/>
        <v>1234719.626340721</v>
      </c>
      <c r="Z8" s="214">
        <f t="shared" si="0"/>
        <v>1344345.2134017071</v>
      </c>
      <c r="AA8" s="214">
        <f t="shared" si="0"/>
        <v>1452690.0000000002</v>
      </c>
      <c r="AB8" s="184"/>
    </row>
    <row r="9" spans="1:28">
      <c r="A9" s="215" t="s">
        <v>524</v>
      </c>
      <c r="B9" s="211">
        <v>35339.845650820556</v>
      </c>
      <c r="C9" s="211">
        <v>26989.692719488725</v>
      </c>
      <c r="D9" s="211">
        <v>31799.481334977565</v>
      </c>
      <c r="E9" s="211">
        <v>30619.257473360805</v>
      </c>
      <c r="F9" s="211">
        <v>20635.907817652012</v>
      </c>
      <c r="G9" s="211">
        <v>39295.607372813596</v>
      </c>
      <c r="H9" s="211">
        <v>21739.871628744324</v>
      </c>
      <c r="I9" s="211">
        <v>34209.616930652672</v>
      </c>
      <c r="J9" s="211">
        <v>30330.812926970772</v>
      </c>
      <c r="K9" s="211">
        <v>27108.803588471434</v>
      </c>
      <c r="L9" s="211">
        <v>27593.398592044105</v>
      </c>
      <c r="M9" s="211">
        <v>25757.703964003158</v>
      </c>
      <c r="N9" s="212">
        <f t="shared" si="3"/>
        <v>351419.99999999965</v>
      </c>
      <c r="O9" s="216" t="s">
        <v>524</v>
      </c>
      <c r="P9" s="214">
        <f t="shared" si="1"/>
        <v>35339.845650820556</v>
      </c>
      <c r="Q9" s="214">
        <f t="shared" si="2"/>
        <v>62329.538370309281</v>
      </c>
      <c r="R9" s="214">
        <f t="shared" si="0"/>
        <v>94129.019705286846</v>
      </c>
      <c r="S9" s="214">
        <f t="shared" si="0"/>
        <v>124748.27717864765</v>
      </c>
      <c r="T9" s="214">
        <f t="shared" si="0"/>
        <v>145384.18499629968</v>
      </c>
      <c r="U9" s="214">
        <f t="shared" si="0"/>
        <v>184679.79236911327</v>
      </c>
      <c r="V9" s="214">
        <f t="shared" si="0"/>
        <v>206419.6639978576</v>
      </c>
      <c r="W9" s="214">
        <f t="shared" si="0"/>
        <v>240629.28092851027</v>
      </c>
      <c r="X9" s="214">
        <f t="shared" si="0"/>
        <v>270960.09385548101</v>
      </c>
      <c r="Y9" s="214">
        <f t="shared" si="0"/>
        <v>298068.89744395245</v>
      </c>
      <c r="Z9" s="214">
        <f t="shared" si="0"/>
        <v>325662.29603599652</v>
      </c>
      <c r="AA9" s="214">
        <f t="shared" si="0"/>
        <v>351419.99999999965</v>
      </c>
      <c r="AB9" s="184"/>
    </row>
    <row r="10" spans="1:28">
      <c r="A10" s="215" t="s">
        <v>525</v>
      </c>
      <c r="B10" s="211">
        <v>36151.741829188541</v>
      </c>
      <c r="C10" s="211">
        <v>35082.899384999313</v>
      </c>
      <c r="D10" s="211">
        <v>43167.36620375792</v>
      </c>
      <c r="E10" s="211">
        <v>39664.567067275915</v>
      </c>
      <c r="F10" s="211">
        <v>32075.957532176704</v>
      </c>
      <c r="G10" s="211">
        <v>51462.757293974661</v>
      </c>
      <c r="H10" s="211">
        <v>35982.213258569784</v>
      </c>
      <c r="I10" s="211">
        <v>47851.862286122428</v>
      </c>
      <c r="J10" s="211">
        <v>41265.29548502597</v>
      </c>
      <c r="K10" s="211">
        <v>45042.606059169571</v>
      </c>
      <c r="L10" s="211">
        <v>36098.613637998555</v>
      </c>
      <c r="M10" s="211">
        <v>36484.119961740696</v>
      </c>
      <c r="N10" s="212">
        <f t="shared" si="3"/>
        <v>480330</v>
      </c>
      <c r="O10" s="216" t="s">
        <v>525</v>
      </c>
      <c r="P10" s="214">
        <f t="shared" si="1"/>
        <v>36151.741829188541</v>
      </c>
      <c r="Q10" s="214">
        <f t="shared" si="2"/>
        <v>71234.641214187854</v>
      </c>
      <c r="R10" s="214">
        <f t="shared" si="0"/>
        <v>114402.00741794577</v>
      </c>
      <c r="S10" s="214">
        <f t="shared" si="0"/>
        <v>154066.5744852217</v>
      </c>
      <c r="T10" s="214">
        <f t="shared" si="0"/>
        <v>186142.53201739839</v>
      </c>
      <c r="U10" s="214">
        <f t="shared" si="0"/>
        <v>237605.28931137305</v>
      </c>
      <c r="V10" s="214">
        <f t="shared" si="0"/>
        <v>273587.50256994285</v>
      </c>
      <c r="W10" s="214">
        <f t="shared" si="0"/>
        <v>321439.36485606525</v>
      </c>
      <c r="X10" s="214">
        <f t="shared" si="0"/>
        <v>362704.66034109122</v>
      </c>
      <c r="Y10" s="214">
        <f t="shared" si="0"/>
        <v>407747.26640026079</v>
      </c>
      <c r="Z10" s="214">
        <f t="shared" si="0"/>
        <v>443845.88003825932</v>
      </c>
      <c r="AA10" s="214">
        <f t="shared" si="0"/>
        <v>480330</v>
      </c>
      <c r="AB10" s="184"/>
    </row>
    <row r="11" spans="1:28">
      <c r="A11" s="215" t="s">
        <v>526</v>
      </c>
      <c r="B11" s="211">
        <v>53872.250063183252</v>
      </c>
      <c r="C11" s="211">
        <v>55317.256438371085</v>
      </c>
      <c r="D11" s="211">
        <v>54858.128796013509</v>
      </c>
      <c r="E11" s="211">
        <v>53335.707730455761</v>
      </c>
      <c r="F11" s="211">
        <v>51330.515107381711</v>
      </c>
      <c r="G11" s="211">
        <v>52369.507715022133</v>
      </c>
      <c r="H11" s="211">
        <v>57109.30545811585</v>
      </c>
      <c r="I11" s="211">
        <v>51319.175427609909</v>
      </c>
      <c r="J11" s="211">
        <v>48481.461828251777</v>
      </c>
      <c r="K11" s="211">
        <v>44258.851077000902</v>
      </c>
      <c r="L11" s="211">
        <v>42445.566885923297</v>
      </c>
      <c r="M11" s="211">
        <v>42352.273472670757</v>
      </c>
      <c r="N11" s="212">
        <f t="shared" si="3"/>
        <v>607050</v>
      </c>
      <c r="O11" s="216" t="s">
        <v>526</v>
      </c>
      <c r="P11" s="214">
        <f t="shared" si="1"/>
        <v>53872.250063183252</v>
      </c>
      <c r="Q11" s="214">
        <f t="shared" si="2"/>
        <v>109189.50650155434</v>
      </c>
      <c r="R11" s="214">
        <f t="shared" si="0"/>
        <v>164047.63529756785</v>
      </c>
      <c r="S11" s="214">
        <f t="shared" si="0"/>
        <v>217383.34302802361</v>
      </c>
      <c r="T11" s="214">
        <f t="shared" si="0"/>
        <v>268713.85813540535</v>
      </c>
      <c r="U11" s="214">
        <f t="shared" si="0"/>
        <v>321083.36585042748</v>
      </c>
      <c r="V11" s="214">
        <f t="shared" si="0"/>
        <v>378192.6713085433</v>
      </c>
      <c r="W11" s="214">
        <f t="shared" si="0"/>
        <v>429511.84673615324</v>
      </c>
      <c r="X11" s="214">
        <f t="shared" si="0"/>
        <v>477993.30856440502</v>
      </c>
      <c r="Y11" s="214">
        <f t="shared" si="0"/>
        <v>522252.15964140592</v>
      </c>
      <c r="Z11" s="214">
        <f t="shared" si="0"/>
        <v>564697.72652732919</v>
      </c>
      <c r="AA11" s="214">
        <f t="shared" si="0"/>
        <v>607050</v>
      </c>
      <c r="AB11" s="184"/>
    </row>
    <row r="12" spans="1:28">
      <c r="A12" s="215" t="s">
        <v>527</v>
      </c>
      <c r="B12" s="211">
        <v>26669.107886477053</v>
      </c>
      <c r="C12" s="211">
        <v>19234.866745066131</v>
      </c>
      <c r="D12" s="211">
        <v>26717.615179887551</v>
      </c>
      <c r="E12" s="211">
        <v>19150.58238445381</v>
      </c>
      <c r="F12" s="211">
        <v>9770.2353325746371</v>
      </c>
      <c r="G12" s="211">
        <v>36528.062775494807</v>
      </c>
      <c r="H12" s="211">
        <v>8484.5341068278649</v>
      </c>
      <c r="I12" s="211">
        <v>17878.024057502975</v>
      </c>
      <c r="J12" s="211">
        <v>9748.3705118979269</v>
      </c>
      <c r="K12" s="211">
        <v>23452.154814395471</v>
      </c>
      <c r="L12" s="211">
        <v>19693.320315403835</v>
      </c>
      <c r="M12" s="211">
        <v>17933.125890017822</v>
      </c>
      <c r="N12" s="212">
        <f t="shared" si="3"/>
        <v>235259.99999999988</v>
      </c>
      <c r="O12" s="216" t="s">
        <v>527</v>
      </c>
      <c r="P12" s="214">
        <f t="shared" si="1"/>
        <v>26669.107886477053</v>
      </c>
      <c r="Q12" s="214">
        <f t="shared" si="2"/>
        <v>45903.974631543184</v>
      </c>
      <c r="R12" s="214">
        <f t="shared" si="0"/>
        <v>72621.589811430735</v>
      </c>
      <c r="S12" s="214">
        <f t="shared" si="0"/>
        <v>91772.172195884545</v>
      </c>
      <c r="T12" s="214">
        <f t="shared" si="0"/>
        <v>101542.40752845918</v>
      </c>
      <c r="U12" s="214">
        <f t="shared" si="0"/>
        <v>138070.47030395397</v>
      </c>
      <c r="V12" s="214">
        <f t="shared" si="0"/>
        <v>146555.00441078184</v>
      </c>
      <c r="W12" s="214">
        <f t="shared" si="0"/>
        <v>164433.02846828481</v>
      </c>
      <c r="X12" s="214">
        <f t="shared" si="0"/>
        <v>174181.39898018274</v>
      </c>
      <c r="Y12" s="214">
        <f t="shared" si="0"/>
        <v>197633.55379457821</v>
      </c>
      <c r="Z12" s="214">
        <f t="shared" si="0"/>
        <v>217326.87410998205</v>
      </c>
      <c r="AA12" s="214">
        <f t="shared" si="0"/>
        <v>235259.99999999988</v>
      </c>
      <c r="AB12" s="184"/>
    </row>
    <row r="13" spans="1:28">
      <c r="A13" s="215" t="s">
        <v>528</v>
      </c>
      <c r="B13" s="211">
        <v>111014.93261407467</v>
      </c>
      <c r="C13" s="211">
        <v>109527.10204839072</v>
      </c>
      <c r="D13" s="211">
        <v>111761.78622010187</v>
      </c>
      <c r="E13" s="211">
        <v>110488.02776327176</v>
      </c>
      <c r="F13" s="211">
        <v>107945.81881417648</v>
      </c>
      <c r="G13" s="211">
        <v>109469.17107481026</v>
      </c>
      <c r="H13" s="211">
        <v>104415.85893541045</v>
      </c>
      <c r="I13" s="211">
        <v>111127.30174366391</v>
      </c>
      <c r="J13" s="211">
        <v>114778.75456214487</v>
      </c>
      <c r="K13" s="211">
        <v>116199.14837907103</v>
      </c>
      <c r="L13" s="211">
        <v>108530.14691118407</v>
      </c>
      <c r="M13" s="211">
        <v>108901.95093369996</v>
      </c>
      <c r="N13" s="212">
        <f t="shared" si="3"/>
        <v>1324159.9999999998</v>
      </c>
      <c r="O13" s="216" t="s">
        <v>528</v>
      </c>
      <c r="P13" s="214">
        <f t="shared" si="1"/>
        <v>111014.93261407467</v>
      </c>
      <c r="Q13" s="214">
        <f t="shared" si="2"/>
        <v>220542.03466246539</v>
      </c>
      <c r="R13" s="214">
        <f t="shared" si="0"/>
        <v>332303.82088256726</v>
      </c>
      <c r="S13" s="214">
        <f t="shared" si="0"/>
        <v>442791.84864583903</v>
      </c>
      <c r="T13" s="214">
        <f t="shared" si="0"/>
        <v>550737.66746001551</v>
      </c>
      <c r="U13" s="214">
        <f t="shared" si="0"/>
        <v>660206.83853482571</v>
      </c>
      <c r="V13" s="214">
        <f t="shared" si="0"/>
        <v>764622.6974702361</v>
      </c>
      <c r="W13" s="214">
        <f t="shared" si="0"/>
        <v>875749.99921389995</v>
      </c>
      <c r="X13" s="214">
        <f t="shared" si="0"/>
        <v>990528.75377604482</v>
      </c>
      <c r="Y13" s="214">
        <f t="shared" si="0"/>
        <v>1106727.9021551157</v>
      </c>
      <c r="Z13" s="214">
        <f t="shared" si="0"/>
        <v>1215258.0490662998</v>
      </c>
      <c r="AA13" s="214">
        <f t="shared" si="0"/>
        <v>1324159.9999999998</v>
      </c>
      <c r="AB13" s="184"/>
    </row>
    <row r="14" spans="1:28">
      <c r="A14" s="215" t="s">
        <v>529</v>
      </c>
      <c r="B14" s="211">
        <v>5509.4197590499025</v>
      </c>
      <c r="C14" s="211">
        <v>5561.4541816686833</v>
      </c>
      <c r="D14" s="211">
        <v>5462.126248373781</v>
      </c>
      <c r="E14" s="211">
        <v>5910.3260800360404</v>
      </c>
      <c r="F14" s="211">
        <v>4944.2399712779916</v>
      </c>
      <c r="G14" s="211">
        <v>6448.4265235634484</v>
      </c>
      <c r="H14" s="211">
        <v>6068.6997591412146</v>
      </c>
      <c r="I14" s="211">
        <v>6131.8446917310721</v>
      </c>
      <c r="J14" s="211">
        <v>6373.0904691582109</v>
      </c>
      <c r="K14" s="211">
        <v>6124.7112748064756</v>
      </c>
      <c r="L14" s="211">
        <v>5802.3309505997204</v>
      </c>
      <c r="M14" s="211">
        <v>5093.3300905934593</v>
      </c>
      <c r="N14" s="212">
        <f t="shared" si="3"/>
        <v>69430</v>
      </c>
      <c r="O14" s="216" t="s">
        <v>529</v>
      </c>
      <c r="P14" s="214">
        <f t="shared" si="1"/>
        <v>5509.4197590499025</v>
      </c>
      <c r="Q14" s="214">
        <f t="shared" si="2"/>
        <v>11070.873940718586</v>
      </c>
      <c r="R14" s="214">
        <f t="shared" si="0"/>
        <v>16533.000189092367</v>
      </c>
      <c r="S14" s="214">
        <f t="shared" si="0"/>
        <v>22443.326269128407</v>
      </c>
      <c r="T14" s="214">
        <f t="shared" si="0"/>
        <v>27387.566240406399</v>
      </c>
      <c r="U14" s="214">
        <f t="shared" si="0"/>
        <v>33835.992763969844</v>
      </c>
      <c r="V14" s="214">
        <f t="shared" si="0"/>
        <v>39904.692523111058</v>
      </c>
      <c r="W14" s="214">
        <f t="shared" si="0"/>
        <v>46036.53721484213</v>
      </c>
      <c r="X14" s="214">
        <f t="shared" si="0"/>
        <v>52409.627684000341</v>
      </c>
      <c r="Y14" s="214">
        <f t="shared" si="0"/>
        <v>58534.338958806817</v>
      </c>
      <c r="Z14" s="214">
        <f t="shared" si="0"/>
        <v>64336.669909406541</v>
      </c>
      <c r="AA14" s="214">
        <f t="shared" si="0"/>
        <v>69430</v>
      </c>
      <c r="AB14" s="184"/>
    </row>
    <row r="15" spans="1:28">
      <c r="A15" s="215" t="s">
        <v>530</v>
      </c>
      <c r="B15" s="211">
        <v>326105.98234798398</v>
      </c>
      <c r="C15" s="211">
        <v>277597.74234219722</v>
      </c>
      <c r="D15" s="211">
        <v>340698.62685658492</v>
      </c>
      <c r="E15" s="211">
        <v>278213.40251105325</v>
      </c>
      <c r="F15" s="211">
        <v>173334.60932192858</v>
      </c>
      <c r="G15" s="211">
        <v>346215.78245906287</v>
      </c>
      <c r="H15" s="211">
        <v>157055.28622011328</v>
      </c>
      <c r="I15" s="211">
        <v>196967.18168810569</v>
      </c>
      <c r="J15" s="211">
        <v>152547.69498967275</v>
      </c>
      <c r="K15" s="211">
        <v>236657.76428841392</v>
      </c>
      <c r="L15" s="211">
        <v>213906.62375743571</v>
      </c>
      <c r="M15" s="211">
        <v>221579.30321744457</v>
      </c>
      <c r="N15" s="212">
        <f t="shared" si="3"/>
        <v>2920879.9999999972</v>
      </c>
      <c r="O15" s="216" t="s">
        <v>530</v>
      </c>
      <c r="P15" s="214">
        <f t="shared" si="1"/>
        <v>326105.98234798398</v>
      </c>
      <c r="Q15" s="214">
        <f t="shared" si="2"/>
        <v>603703.7246901812</v>
      </c>
      <c r="R15" s="214">
        <f t="shared" si="0"/>
        <v>944402.35154676612</v>
      </c>
      <c r="S15" s="214">
        <f t="shared" si="0"/>
        <v>1222615.7540578195</v>
      </c>
      <c r="T15" s="214">
        <f t="shared" si="0"/>
        <v>1395950.3633797481</v>
      </c>
      <c r="U15" s="214">
        <f t="shared" si="0"/>
        <v>1742166.1458388111</v>
      </c>
      <c r="V15" s="214">
        <f t="shared" si="0"/>
        <v>1899221.4320589243</v>
      </c>
      <c r="W15" s="214">
        <f t="shared" si="0"/>
        <v>2096188.61374703</v>
      </c>
      <c r="X15" s="214">
        <f t="shared" si="0"/>
        <v>2248736.3087367029</v>
      </c>
      <c r="Y15" s="214">
        <f t="shared" si="0"/>
        <v>2485394.0730251167</v>
      </c>
      <c r="Z15" s="214">
        <f t="shared" si="0"/>
        <v>2699300.6967825526</v>
      </c>
      <c r="AA15" s="214">
        <f t="shared" si="0"/>
        <v>2920879.9999999972</v>
      </c>
      <c r="AB15" s="184"/>
    </row>
    <row r="16" spans="1:28">
      <c r="A16" s="215" t="s">
        <v>531</v>
      </c>
      <c r="B16" s="211">
        <v>19966.016142490014</v>
      </c>
      <c r="C16" s="211">
        <v>21392.112203176162</v>
      </c>
      <c r="D16" s="211">
        <v>21839.136253915596</v>
      </c>
      <c r="E16" s="211">
        <v>23491.04758551858</v>
      </c>
      <c r="F16" s="211">
        <v>20125.973867618231</v>
      </c>
      <c r="G16" s="211">
        <v>22773.925846112645</v>
      </c>
      <c r="H16" s="211">
        <v>22803.524500353029</v>
      </c>
      <c r="I16" s="211">
        <v>20939.094913386478</v>
      </c>
      <c r="J16" s="211">
        <v>18578.915451307053</v>
      </c>
      <c r="K16" s="211">
        <v>20132.434890939941</v>
      </c>
      <c r="L16" s="211">
        <v>19652.404240617849</v>
      </c>
      <c r="M16" s="211">
        <v>18705.414104564028</v>
      </c>
      <c r="N16" s="212">
        <f t="shared" si="3"/>
        <v>250399.99999999962</v>
      </c>
      <c r="O16" s="216" t="s">
        <v>531</v>
      </c>
      <c r="P16" s="214">
        <f t="shared" si="1"/>
        <v>19966.016142490014</v>
      </c>
      <c r="Q16" s="214">
        <f t="shared" si="2"/>
        <v>41358.128345666177</v>
      </c>
      <c r="R16" s="214">
        <f t="shared" si="0"/>
        <v>63197.264599581773</v>
      </c>
      <c r="S16" s="214">
        <f t="shared" si="0"/>
        <v>86688.312185100353</v>
      </c>
      <c r="T16" s="214">
        <f t="shared" si="0"/>
        <v>106814.28605271858</v>
      </c>
      <c r="U16" s="214">
        <f t="shared" si="0"/>
        <v>129588.21189883123</v>
      </c>
      <c r="V16" s="214">
        <f t="shared" si="0"/>
        <v>152391.73639918427</v>
      </c>
      <c r="W16" s="214">
        <f t="shared" si="0"/>
        <v>173330.83131257075</v>
      </c>
      <c r="X16" s="214">
        <f t="shared" si="0"/>
        <v>191909.7467638778</v>
      </c>
      <c r="Y16" s="214">
        <f t="shared" si="0"/>
        <v>212042.18165481774</v>
      </c>
      <c r="Z16" s="214">
        <f t="shared" si="0"/>
        <v>231694.58589543559</v>
      </c>
      <c r="AA16" s="214">
        <f t="shared" si="0"/>
        <v>250399.99999999962</v>
      </c>
      <c r="AB16" s="184"/>
    </row>
    <row r="17" spans="1:28">
      <c r="A17" s="215" t="s">
        <v>532</v>
      </c>
      <c r="B17" s="211">
        <v>49952.665725125378</v>
      </c>
      <c r="C17" s="211">
        <v>42515.469300338795</v>
      </c>
      <c r="D17" s="211">
        <v>55142.8261059324</v>
      </c>
      <c r="E17" s="211">
        <v>53858.586768335808</v>
      </c>
      <c r="F17" s="211">
        <v>35738.572645135282</v>
      </c>
      <c r="G17" s="211">
        <v>67362.281637548396</v>
      </c>
      <c r="H17" s="211">
        <v>41552.498445804318</v>
      </c>
      <c r="I17" s="211">
        <v>47490.569244092359</v>
      </c>
      <c r="J17" s="211">
        <v>45141.87947954089</v>
      </c>
      <c r="K17" s="211">
        <v>56650.361512797317</v>
      </c>
      <c r="L17" s="211">
        <v>55332.441721031937</v>
      </c>
      <c r="M17" s="211">
        <v>49911.847414317497</v>
      </c>
      <c r="N17" s="212">
        <f t="shared" si="3"/>
        <v>600650.00000000035</v>
      </c>
      <c r="O17" s="216" t="s">
        <v>532</v>
      </c>
      <c r="P17" s="214">
        <f t="shared" si="1"/>
        <v>49952.665725125378</v>
      </c>
      <c r="Q17" s="214">
        <f t="shared" si="2"/>
        <v>92468.135025464173</v>
      </c>
      <c r="R17" s="214">
        <f t="shared" si="0"/>
        <v>147610.96113139659</v>
      </c>
      <c r="S17" s="214">
        <f t="shared" si="0"/>
        <v>201469.5478997324</v>
      </c>
      <c r="T17" s="214">
        <f t="shared" si="0"/>
        <v>237208.12054486768</v>
      </c>
      <c r="U17" s="214">
        <f t="shared" si="0"/>
        <v>304570.40218241606</v>
      </c>
      <c r="V17" s="214">
        <f t="shared" si="0"/>
        <v>346122.90062822041</v>
      </c>
      <c r="W17" s="214">
        <f t="shared" si="0"/>
        <v>393613.46987231274</v>
      </c>
      <c r="X17" s="214">
        <f t="shared" si="0"/>
        <v>438755.3493518536</v>
      </c>
      <c r="Y17" s="214">
        <f t="shared" si="0"/>
        <v>495405.7108646509</v>
      </c>
      <c r="Z17" s="214">
        <f t="shared" si="0"/>
        <v>550738.15258568281</v>
      </c>
      <c r="AA17" s="214">
        <f t="shared" si="0"/>
        <v>600650.00000000035</v>
      </c>
      <c r="AB17" s="184"/>
    </row>
    <row r="18" spans="1:28">
      <c r="A18" s="215" t="s">
        <v>533</v>
      </c>
      <c r="B18" s="211">
        <v>126879.86484558842</v>
      </c>
      <c r="C18" s="211">
        <v>102356.51067581022</v>
      </c>
      <c r="D18" s="211">
        <v>110082.34939099319</v>
      </c>
      <c r="E18" s="211">
        <v>97819.275825549412</v>
      </c>
      <c r="F18" s="211">
        <v>79495.838579649746</v>
      </c>
      <c r="G18" s="211">
        <v>130208.17282229796</v>
      </c>
      <c r="H18" s="211">
        <v>74497.701744742284</v>
      </c>
      <c r="I18" s="211">
        <v>104064.42737839199</v>
      </c>
      <c r="J18" s="211">
        <v>91949.98234815523</v>
      </c>
      <c r="K18" s="211">
        <v>98714.247022883384</v>
      </c>
      <c r="L18" s="211">
        <v>91388.64509015315</v>
      </c>
      <c r="M18" s="211">
        <v>91722.984275785566</v>
      </c>
      <c r="N18" s="212">
        <f t="shared" si="3"/>
        <v>1199180.0000000005</v>
      </c>
      <c r="O18" s="216" t="s">
        <v>533</v>
      </c>
      <c r="P18" s="214">
        <f t="shared" si="1"/>
        <v>126879.86484558842</v>
      </c>
      <c r="Q18" s="214">
        <f t="shared" si="2"/>
        <v>229236.37552139864</v>
      </c>
      <c r="R18" s="214">
        <f t="shared" si="0"/>
        <v>339318.72491239186</v>
      </c>
      <c r="S18" s="214">
        <f t="shared" si="0"/>
        <v>437138.00073794124</v>
      </c>
      <c r="T18" s="214">
        <f t="shared" si="0"/>
        <v>516633.83931759099</v>
      </c>
      <c r="U18" s="214">
        <f t="shared" si="0"/>
        <v>646842.01213988895</v>
      </c>
      <c r="V18" s="214">
        <f t="shared" si="0"/>
        <v>721339.71388463117</v>
      </c>
      <c r="W18" s="214">
        <f t="shared" si="0"/>
        <v>825404.14126302314</v>
      </c>
      <c r="X18" s="214">
        <f t="shared" si="0"/>
        <v>917354.12361117837</v>
      </c>
      <c r="Y18" s="214">
        <f t="shared" si="0"/>
        <v>1016068.3706340618</v>
      </c>
      <c r="Z18" s="214">
        <f t="shared" si="0"/>
        <v>1107457.015724215</v>
      </c>
      <c r="AA18" s="214">
        <f t="shared" si="0"/>
        <v>1199180.0000000005</v>
      </c>
      <c r="AB18" s="184"/>
    </row>
    <row r="19" spans="1:28">
      <c r="A19" s="215" t="s">
        <v>534</v>
      </c>
      <c r="B19" s="211">
        <v>30760.7224133243</v>
      </c>
      <c r="C19" s="211">
        <v>31827.894020076128</v>
      </c>
      <c r="D19" s="211">
        <v>31524.946618288755</v>
      </c>
      <c r="E19" s="211">
        <v>33670.350831911041</v>
      </c>
      <c r="F19" s="211">
        <v>30552.318568967632</v>
      </c>
      <c r="G19" s="211">
        <v>30055.374261433768</v>
      </c>
      <c r="H19" s="211">
        <v>34812.009286131361</v>
      </c>
      <c r="I19" s="211">
        <v>36954.527228956023</v>
      </c>
      <c r="J19" s="211">
        <v>36630.652550336366</v>
      </c>
      <c r="K19" s="211">
        <v>35761.839443198071</v>
      </c>
      <c r="L19" s="211">
        <v>42437.841183529585</v>
      </c>
      <c r="M19" s="211">
        <v>42201.523593847218</v>
      </c>
      <c r="N19" s="212">
        <f t="shared" si="3"/>
        <v>417190.00000000023</v>
      </c>
      <c r="O19" s="216" t="s">
        <v>534</v>
      </c>
      <c r="P19" s="214">
        <f t="shared" si="1"/>
        <v>30760.7224133243</v>
      </c>
      <c r="Q19" s="214">
        <f t="shared" si="2"/>
        <v>62588.616433400428</v>
      </c>
      <c r="R19" s="214">
        <f t="shared" si="0"/>
        <v>94113.563051689183</v>
      </c>
      <c r="S19" s="214">
        <f t="shared" si="0"/>
        <v>127783.91388360022</v>
      </c>
      <c r="T19" s="214">
        <f t="shared" si="0"/>
        <v>158336.23245256784</v>
      </c>
      <c r="U19" s="214">
        <f t="shared" si="0"/>
        <v>188391.60671400162</v>
      </c>
      <c r="V19" s="214">
        <f t="shared" si="0"/>
        <v>223203.61600013298</v>
      </c>
      <c r="W19" s="214">
        <f t="shared" si="0"/>
        <v>260158.14322908901</v>
      </c>
      <c r="X19" s="214">
        <f t="shared" si="0"/>
        <v>296788.79577942536</v>
      </c>
      <c r="Y19" s="214">
        <f t="shared" si="0"/>
        <v>332550.63522262342</v>
      </c>
      <c r="Z19" s="214">
        <f t="shared" si="0"/>
        <v>374988.476406153</v>
      </c>
      <c r="AA19" s="214">
        <f t="shared" si="0"/>
        <v>417190.00000000023</v>
      </c>
      <c r="AB19" s="184"/>
    </row>
    <row r="20" spans="1:28">
      <c r="A20" s="215" t="s">
        <v>535</v>
      </c>
      <c r="B20" s="211">
        <v>18491.808197934581</v>
      </c>
      <c r="C20" s="211">
        <v>17567.610327823633</v>
      </c>
      <c r="D20" s="211">
        <v>18162.975724571064</v>
      </c>
      <c r="E20" s="211">
        <v>14297.092813423085</v>
      </c>
      <c r="F20" s="211">
        <v>9523.3564120996161</v>
      </c>
      <c r="G20" s="211">
        <v>22834.564320545331</v>
      </c>
      <c r="H20" s="211">
        <v>8698.8954391203442</v>
      </c>
      <c r="I20" s="211">
        <v>14754.565275579102</v>
      </c>
      <c r="J20" s="211">
        <v>12071.665352249584</v>
      </c>
      <c r="K20" s="211">
        <v>17227.409943983679</v>
      </c>
      <c r="L20" s="211">
        <v>17810.648223083299</v>
      </c>
      <c r="M20" s="211">
        <v>18009.407969586879</v>
      </c>
      <c r="N20" s="212">
        <f t="shared" si="3"/>
        <v>189450.00000000017</v>
      </c>
      <c r="O20" s="216" t="s">
        <v>535</v>
      </c>
      <c r="P20" s="214">
        <f t="shared" si="1"/>
        <v>18491.808197934581</v>
      </c>
      <c r="Q20" s="214">
        <f t="shared" si="2"/>
        <v>36059.418525758214</v>
      </c>
      <c r="R20" s="214">
        <f t="shared" si="2"/>
        <v>54222.394250329278</v>
      </c>
      <c r="S20" s="214">
        <f t="shared" si="2"/>
        <v>68519.487063752371</v>
      </c>
      <c r="T20" s="214">
        <f t="shared" si="2"/>
        <v>78042.843475851987</v>
      </c>
      <c r="U20" s="214">
        <f t="shared" si="2"/>
        <v>100877.40779639731</v>
      </c>
      <c r="V20" s="214">
        <f t="shared" si="2"/>
        <v>109576.30323551765</v>
      </c>
      <c r="W20" s="214">
        <f t="shared" si="2"/>
        <v>124330.86851109675</v>
      </c>
      <c r="X20" s="214">
        <f t="shared" si="2"/>
        <v>136402.53386334633</v>
      </c>
      <c r="Y20" s="214">
        <f t="shared" si="2"/>
        <v>153629.94380733001</v>
      </c>
      <c r="Z20" s="214">
        <f t="shared" si="2"/>
        <v>171440.5920304133</v>
      </c>
      <c r="AA20" s="214">
        <f t="shared" si="2"/>
        <v>189450.00000000017</v>
      </c>
      <c r="AB20" s="184"/>
    </row>
    <row r="21" spans="1:28">
      <c r="A21" s="215" t="s">
        <v>536</v>
      </c>
      <c r="B21" s="211">
        <v>148970.43127006409</v>
      </c>
      <c r="C21" s="211">
        <v>143896.9797583528</v>
      </c>
      <c r="D21" s="211">
        <v>150528.13787747454</v>
      </c>
      <c r="E21" s="211">
        <v>135864.74910417246</v>
      </c>
      <c r="F21" s="211">
        <v>96799.229507981043</v>
      </c>
      <c r="G21" s="211">
        <v>139263.79308146855</v>
      </c>
      <c r="H21" s="211">
        <v>113522.66148469143</v>
      </c>
      <c r="I21" s="211">
        <v>133552.03313443653</v>
      </c>
      <c r="J21" s="211">
        <v>114897.20834007935</v>
      </c>
      <c r="K21" s="211">
        <v>120315.52909974544</v>
      </c>
      <c r="L21" s="211">
        <v>111982.89503963618</v>
      </c>
      <c r="M21" s="211">
        <v>110236.35230189818</v>
      </c>
      <c r="N21" s="212">
        <f t="shared" si="3"/>
        <v>1519830.0000000005</v>
      </c>
      <c r="O21" s="216" t="s">
        <v>536</v>
      </c>
      <c r="P21" s="214">
        <f t="shared" si="1"/>
        <v>148970.43127006409</v>
      </c>
      <c r="Q21" s="214">
        <f t="shared" si="2"/>
        <v>292867.41102841689</v>
      </c>
      <c r="R21" s="214">
        <f t="shared" si="2"/>
        <v>443395.54890589142</v>
      </c>
      <c r="S21" s="214">
        <f t="shared" si="2"/>
        <v>579260.29801006382</v>
      </c>
      <c r="T21" s="214">
        <f t="shared" si="2"/>
        <v>676059.52751804492</v>
      </c>
      <c r="U21" s="214">
        <f t="shared" si="2"/>
        <v>815323.32059951348</v>
      </c>
      <c r="V21" s="214">
        <f t="shared" si="2"/>
        <v>928845.98208420491</v>
      </c>
      <c r="W21" s="214">
        <f t="shared" si="2"/>
        <v>1062398.0152186414</v>
      </c>
      <c r="X21" s="214">
        <f t="shared" si="2"/>
        <v>1177295.2235587207</v>
      </c>
      <c r="Y21" s="214">
        <f t="shared" si="2"/>
        <v>1297610.7526584661</v>
      </c>
      <c r="Z21" s="214">
        <f t="shared" si="2"/>
        <v>1409593.6476981023</v>
      </c>
      <c r="AA21" s="214">
        <f t="shared" si="2"/>
        <v>1519830.0000000005</v>
      </c>
      <c r="AB21" s="184"/>
    </row>
    <row r="22" spans="1:28">
      <c r="A22" s="215" t="s">
        <v>537</v>
      </c>
      <c r="B22" s="211">
        <v>45424.096818129328</v>
      </c>
      <c r="C22" s="211">
        <v>32525.287608788902</v>
      </c>
      <c r="D22" s="211">
        <v>38809.008144333915</v>
      </c>
      <c r="E22" s="211">
        <v>27144.549897454097</v>
      </c>
      <c r="F22" s="211">
        <v>23793.353405454516</v>
      </c>
      <c r="G22" s="211">
        <v>41980.86317212916</v>
      </c>
      <c r="H22" s="211">
        <v>27872.763619502439</v>
      </c>
      <c r="I22" s="211">
        <v>37782.036275616891</v>
      </c>
      <c r="J22" s="211">
        <v>35405.298694741476</v>
      </c>
      <c r="K22" s="211">
        <v>44440.09568711475</v>
      </c>
      <c r="L22" s="211">
        <v>40489.923743415158</v>
      </c>
      <c r="M22" s="211">
        <v>39892.72293331899</v>
      </c>
      <c r="N22" s="212">
        <f t="shared" si="3"/>
        <v>435559.99999999959</v>
      </c>
      <c r="O22" s="216" t="s">
        <v>537</v>
      </c>
      <c r="P22" s="214">
        <f t="shared" si="1"/>
        <v>45424.096818129328</v>
      </c>
      <c r="Q22" s="214">
        <f t="shared" si="2"/>
        <v>77949.38442691823</v>
      </c>
      <c r="R22" s="214">
        <f t="shared" si="2"/>
        <v>116758.39257125214</v>
      </c>
      <c r="S22" s="214">
        <f t="shared" si="2"/>
        <v>143902.94246870623</v>
      </c>
      <c r="T22" s="214">
        <f t="shared" si="2"/>
        <v>167696.29587416074</v>
      </c>
      <c r="U22" s="214">
        <f t="shared" si="2"/>
        <v>209677.15904628992</v>
      </c>
      <c r="V22" s="214">
        <f t="shared" si="2"/>
        <v>237549.92266579234</v>
      </c>
      <c r="W22" s="214">
        <f t="shared" si="2"/>
        <v>275331.95894140925</v>
      </c>
      <c r="X22" s="214">
        <f t="shared" si="2"/>
        <v>310737.25763615069</v>
      </c>
      <c r="Y22" s="214">
        <f t="shared" si="2"/>
        <v>355177.35332326544</v>
      </c>
      <c r="Z22" s="214">
        <f t="shared" si="2"/>
        <v>395667.2770666806</v>
      </c>
      <c r="AA22" s="214">
        <f t="shared" si="2"/>
        <v>435559.99999999959</v>
      </c>
      <c r="AB22" s="184"/>
    </row>
    <row r="23" spans="1:28">
      <c r="A23" s="215" t="s">
        <v>538</v>
      </c>
      <c r="B23" s="211">
        <v>168507.00985621923</v>
      </c>
      <c r="C23" s="211">
        <v>113560.01623145491</v>
      </c>
      <c r="D23" s="211">
        <v>147694.07820412522</v>
      </c>
      <c r="E23" s="211">
        <v>153823.78002514323</v>
      </c>
      <c r="F23" s="211">
        <v>106248.75478035264</v>
      </c>
      <c r="G23" s="211">
        <v>208474.73388576735</v>
      </c>
      <c r="H23" s="211">
        <v>88689.506160642602</v>
      </c>
      <c r="I23" s="211">
        <v>126429.47244808963</v>
      </c>
      <c r="J23" s="211">
        <v>115405.5151658348</v>
      </c>
      <c r="K23" s="211">
        <v>132909.17374960281</v>
      </c>
      <c r="L23" s="211">
        <v>133371.96247516241</v>
      </c>
      <c r="M23" s="211">
        <v>111445.9970176057</v>
      </c>
      <c r="N23" s="212">
        <f t="shared" si="3"/>
        <v>1606560.0000000005</v>
      </c>
      <c r="O23" s="216" t="s">
        <v>538</v>
      </c>
      <c r="P23" s="214">
        <f t="shared" si="1"/>
        <v>168507.00985621923</v>
      </c>
      <c r="Q23" s="214">
        <f t="shared" si="2"/>
        <v>282067.02608767414</v>
      </c>
      <c r="R23" s="214">
        <f t="shared" si="2"/>
        <v>429761.10429179936</v>
      </c>
      <c r="S23" s="214">
        <f t="shared" si="2"/>
        <v>583584.88431694265</v>
      </c>
      <c r="T23" s="214">
        <f t="shared" si="2"/>
        <v>689833.63909729524</v>
      </c>
      <c r="U23" s="214">
        <f t="shared" si="2"/>
        <v>898308.37298306264</v>
      </c>
      <c r="V23" s="214">
        <f t="shared" si="2"/>
        <v>986997.87914370524</v>
      </c>
      <c r="W23" s="214">
        <f t="shared" si="2"/>
        <v>1113427.3515917948</v>
      </c>
      <c r="X23" s="214">
        <f t="shared" si="2"/>
        <v>1228832.8667576294</v>
      </c>
      <c r="Y23" s="214">
        <f t="shared" si="2"/>
        <v>1361742.0405072323</v>
      </c>
      <c r="Z23" s="214">
        <f t="shared" si="2"/>
        <v>1495114.0029823948</v>
      </c>
      <c r="AA23" s="214">
        <f t="shared" si="2"/>
        <v>1606560.0000000005</v>
      </c>
      <c r="AB23" s="184"/>
    </row>
    <row r="24" spans="1:28">
      <c r="A24" s="215" t="s">
        <v>539</v>
      </c>
      <c r="B24" s="211">
        <v>37621.127902569206</v>
      </c>
      <c r="C24" s="211">
        <v>26571.556796627978</v>
      </c>
      <c r="D24" s="211">
        <v>40027.852575159268</v>
      </c>
      <c r="E24" s="211">
        <v>30101.896771490676</v>
      </c>
      <c r="F24" s="211">
        <v>23770.225665974183</v>
      </c>
      <c r="G24" s="211">
        <v>41386.454198312262</v>
      </c>
      <c r="H24" s="211">
        <v>13477.893343424337</v>
      </c>
      <c r="I24" s="211">
        <v>20545.333470713696</v>
      </c>
      <c r="J24" s="211">
        <v>19871.973588952635</v>
      </c>
      <c r="K24" s="211">
        <v>35831.563636718638</v>
      </c>
      <c r="L24" s="211">
        <v>29081.852928992157</v>
      </c>
      <c r="M24" s="211">
        <v>30142.269121065343</v>
      </c>
      <c r="N24" s="212">
        <f t="shared" si="3"/>
        <v>348430.00000000029</v>
      </c>
      <c r="O24" s="216" t="s">
        <v>539</v>
      </c>
      <c r="P24" s="214">
        <f t="shared" si="1"/>
        <v>37621.127902569206</v>
      </c>
      <c r="Q24" s="214">
        <f t="shared" si="2"/>
        <v>64192.684699197183</v>
      </c>
      <c r="R24" s="214">
        <f t="shared" si="2"/>
        <v>104220.53727435645</v>
      </c>
      <c r="S24" s="214">
        <f t="shared" si="2"/>
        <v>134322.43404584713</v>
      </c>
      <c r="T24" s="214">
        <f t="shared" si="2"/>
        <v>158092.6597118213</v>
      </c>
      <c r="U24" s="214">
        <f t="shared" si="2"/>
        <v>199479.11391013354</v>
      </c>
      <c r="V24" s="214">
        <f t="shared" si="2"/>
        <v>212957.00725355788</v>
      </c>
      <c r="W24" s="214">
        <f t="shared" si="2"/>
        <v>233502.34072427158</v>
      </c>
      <c r="X24" s="214">
        <f t="shared" si="2"/>
        <v>253374.31431322423</v>
      </c>
      <c r="Y24" s="214">
        <f t="shared" si="2"/>
        <v>289205.87794994283</v>
      </c>
      <c r="Z24" s="214">
        <f t="shared" si="2"/>
        <v>318287.73087893496</v>
      </c>
      <c r="AA24" s="214">
        <f t="shared" si="2"/>
        <v>348430.00000000029</v>
      </c>
      <c r="AB24" s="184"/>
    </row>
    <row r="25" spans="1:28">
      <c r="A25" s="215" t="s">
        <v>540</v>
      </c>
      <c r="B25" s="211">
        <v>299432.7328633162</v>
      </c>
      <c r="C25" s="211">
        <v>275999.92221373913</v>
      </c>
      <c r="D25" s="211">
        <v>316649.83348548145</v>
      </c>
      <c r="E25" s="211">
        <v>279481.728101396</v>
      </c>
      <c r="F25" s="211">
        <v>193347.75299503095</v>
      </c>
      <c r="G25" s="211">
        <v>331885.00057357794</v>
      </c>
      <c r="H25" s="211">
        <v>176944.43679113872</v>
      </c>
      <c r="I25" s="211">
        <v>263494.39894950599</v>
      </c>
      <c r="J25" s="211">
        <v>204181.01282015652</v>
      </c>
      <c r="K25" s="211">
        <v>261388.88786733616</v>
      </c>
      <c r="L25" s="211">
        <v>250587.45438640297</v>
      </c>
      <c r="M25" s="211">
        <v>228536.83895291784</v>
      </c>
      <c r="N25" s="212">
        <f t="shared" si="3"/>
        <v>3081929.9999999991</v>
      </c>
      <c r="O25" s="216" t="s">
        <v>540</v>
      </c>
      <c r="P25" s="214">
        <f t="shared" si="1"/>
        <v>299432.7328633162</v>
      </c>
      <c r="Q25" s="214">
        <f t="shared" si="2"/>
        <v>575432.65507705533</v>
      </c>
      <c r="R25" s="214">
        <f t="shared" si="2"/>
        <v>892082.48856253678</v>
      </c>
      <c r="S25" s="214">
        <f t="shared" si="2"/>
        <v>1171564.2166639329</v>
      </c>
      <c r="T25" s="214">
        <f t="shared" si="2"/>
        <v>1364911.9696589638</v>
      </c>
      <c r="U25" s="214">
        <f t="shared" si="2"/>
        <v>1696796.9702325417</v>
      </c>
      <c r="V25" s="214">
        <f t="shared" si="2"/>
        <v>1873741.4070236804</v>
      </c>
      <c r="W25" s="214">
        <f t="shared" si="2"/>
        <v>2137235.8059731862</v>
      </c>
      <c r="X25" s="214">
        <f t="shared" si="2"/>
        <v>2341416.8187933424</v>
      </c>
      <c r="Y25" s="214">
        <f t="shared" si="2"/>
        <v>2602805.7066606786</v>
      </c>
      <c r="Z25" s="214">
        <f t="shared" si="2"/>
        <v>2853393.1610470815</v>
      </c>
      <c r="AA25" s="214">
        <f t="shared" si="2"/>
        <v>3081929.9999999991</v>
      </c>
      <c r="AB25" s="184"/>
    </row>
    <row r="26" spans="1:28">
      <c r="A26" s="215" t="s">
        <v>541</v>
      </c>
      <c r="B26" s="211">
        <v>38627.989670073905</v>
      </c>
      <c r="C26" s="211">
        <v>32045.164036653645</v>
      </c>
      <c r="D26" s="211">
        <v>47194.295452345716</v>
      </c>
      <c r="E26" s="211">
        <v>40097.498712851695</v>
      </c>
      <c r="F26" s="211">
        <v>25116.142999473261</v>
      </c>
      <c r="G26" s="211">
        <v>54482.636281547428</v>
      </c>
      <c r="H26" s="211">
        <v>31115.882667169673</v>
      </c>
      <c r="I26" s="211">
        <v>32736.260770724155</v>
      </c>
      <c r="J26" s="211">
        <v>30235.058815048978</v>
      </c>
      <c r="K26" s="211">
        <v>39781.232650897902</v>
      </c>
      <c r="L26" s="211">
        <v>44280.021113139286</v>
      </c>
      <c r="M26" s="211">
        <v>40297.816830074356</v>
      </c>
      <c r="N26" s="212">
        <f t="shared" si="3"/>
        <v>456010</v>
      </c>
      <c r="O26" s="216" t="s">
        <v>541</v>
      </c>
      <c r="P26" s="214">
        <f t="shared" si="1"/>
        <v>38627.989670073905</v>
      </c>
      <c r="Q26" s="214">
        <f t="shared" si="2"/>
        <v>70673.153706727549</v>
      </c>
      <c r="R26" s="214">
        <f t="shared" si="2"/>
        <v>117867.44915907327</v>
      </c>
      <c r="S26" s="214">
        <f t="shared" si="2"/>
        <v>157964.94787192496</v>
      </c>
      <c r="T26" s="214">
        <f t="shared" si="2"/>
        <v>183081.09087139822</v>
      </c>
      <c r="U26" s="214">
        <f t="shared" si="2"/>
        <v>237563.72715294565</v>
      </c>
      <c r="V26" s="214">
        <f t="shared" si="2"/>
        <v>268679.60982011532</v>
      </c>
      <c r="W26" s="214">
        <f t="shared" si="2"/>
        <v>301415.87059083948</v>
      </c>
      <c r="X26" s="214">
        <f t="shared" si="2"/>
        <v>331650.92940588843</v>
      </c>
      <c r="Y26" s="214">
        <f t="shared" si="2"/>
        <v>371432.16205678636</v>
      </c>
      <c r="Z26" s="214">
        <f t="shared" si="2"/>
        <v>415712.18316992564</v>
      </c>
      <c r="AA26" s="214">
        <f t="shared" si="2"/>
        <v>456010</v>
      </c>
      <c r="AB26" s="184"/>
    </row>
    <row r="27" spans="1:28">
      <c r="A27" s="215" t="s">
        <v>542</v>
      </c>
      <c r="B27" s="211">
        <v>12512.047666989427</v>
      </c>
      <c r="C27" s="211">
        <v>10070.684866126729</v>
      </c>
      <c r="D27" s="211">
        <v>12826.754142273443</v>
      </c>
      <c r="E27" s="211">
        <v>7703.4192662604473</v>
      </c>
      <c r="F27" s="211">
        <v>7775.3376025213147</v>
      </c>
      <c r="G27" s="211">
        <v>19844.478501040336</v>
      </c>
      <c r="H27" s="211">
        <v>6724.1084943362803</v>
      </c>
      <c r="I27" s="211">
        <v>13310.60274560922</v>
      </c>
      <c r="J27" s="211">
        <v>11235.301915157354</v>
      </c>
      <c r="K27" s="211">
        <v>14480.207087404597</v>
      </c>
      <c r="L27" s="211">
        <v>14780.09351095555</v>
      </c>
      <c r="M27" s="211">
        <v>13226.964201325376</v>
      </c>
      <c r="N27" s="212">
        <f t="shared" si="3"/>
        <v>144490.00000000006</v>
      </c>
      <c r="O27" s="216" t="s">
        <v>542</v>
      </c>
      <c r="P27" s="214">
        <f t="shared" si="1"/>
        <v>12512.047666989427</v>
      </c>
      <c r="Q27" s="214">
        <f t="shared" si="2"/>
        <v>22582.732533116156</v>
      </c>
      <c r="R27" s="214">
        <f t="shared" si="2"/>
        <v>35409.486675389599</v>
      </c>
      <c r="S27" s="214">
        <f t="shared" si="2"/>
        <v>43112.905941650046</v>
      </c>
      <c r="T27" s="214">
        <f t="shared" si="2"/>
        <v>50888.243544171361</v>
      </c>
      <c r="U27" s="214">
        <f t="shared" si="2"/>
        <v>70732.722045211704</v>
      </c>
      <c r="V27" s="214">
        <f t="shared" si="2"/>
        <v>77456.830539547984</v>
      </c>
      <c r="W27" s="214">
        <f t="shared" si="2"/>
        <v>90767.433285157196</v>
      </c>
      <c r="X27" s="214">
        <f t="shared" si="2"/>
        <v>102002.73520031455</v>
      </c>
      <c r="Y27" s="214">
        <f t="shared" si="2"/>
        <v>116482.94228771914</v>
      </c>
      <c r="Z27" s="214">
        <f t="shared" si="2"/>
        <v>131263.03579867468</v>
      </c>
      <c r="AA27" s="214">
        <f t="shared" si="2"/>
        <v>144490.00000000006</v>
      </c>
      <c r="AB27" s="184"/>
    </row>
    <row r="28" spans="1:28">
      <c r="A28" s="215" t="s">
        <v>543</v>
      </c>
      <c r="B28" s="211">
        <v>20664.103700735039</v>
      </c>
      <c r="C28" s="211">
        <v>18067.195740708659</v>
      </c>
      <c r="D28" s="211">
        <v>28151.802259871925</v>
      </c>
      <c r="E28" s="211">
        <v>22112.213083706287</v>
      </c>
      <c r="F28" s="211">
        <v>13929.818872115531</v>
      </c>
      <c r="G28" s="211">
        <v>30154.572184301956</v>
      </c>
      <c r="H28" s="211">
        <v>15124.304700551234</v>
      </c>
      <c r="I28" s="211">
        <v>20083.054394128107</v>
      </c>
      <c r="J28" s="211">
        <v>17848.731334697004</v>
      </c>
      <c r="K28" s="211">
        <v>21478.784121795135</v>
      </c>
      <c r="L28" s="211">
        <v>19021.498452800734</v>
      </c>
      <c r="M28" s="211">
        <v>20853.921154588155</v>
      </c>
      <c r="N28" s="212">
        <f t="shared" si="3"/>
        <v>247489.99999999977</v>
      </c>
      <c r="O28" s="216" t="s">
        <v>543</v>
      </c>
      <c r="P28" s="214">
        <f t="shared" si="1"/>
        <v>20664.103700735039</v>
      </c>
      <c r="Q28" s="214">
        <f t="shared" si="2"/>
        <v>38731.299441443698</v>
      </c>
      <c r="R28" s="214">
        <f t="shared" si="2"/>
        <v>66883.101701315623</v>
      </c>
      <c r="S28" s="214">
        <f t="shared" si="2"/>
        <v>88995.31478502191</v>
      </c>
      <c r="T28" s="214">
        <f t="shared" si="2"/>
        <v>102925.13365713744</v>
      </c>
      <c r="U28" s="214">
        <f t="shared" si="2"/>
        <v>133079.7058414394</v>
      </c>
      <c r="V28" s="214">
        <f t="shared" si="2"/>
        <v>148204.01054199063</v>
      </c>
      <c r="W28" s="214">
        <f t="shared" si="2"/>
        <v>168287.06493611872</v>
      </c>
      <c r="X28" s="214">
        <f t="shared" si="2"/>
        <v>186135.79627081571</v>
      </c>
      <c r="Y28" s="214">
        <f t="shared" si="2"/>
        <v>207614.58039261086</v>
      </c>
      <c r="Z28" s="214">
        <f t="shared" si="2"/>
        <v>226636.0788454116</v>
      </c>
      <c r="AA28" s="214">
        <f t="shared" si="2"/>
        <v>247489.99999999977</v>
      </c>
      <c r="AB28" s="184"/>
    </row>
    <row r="29" spans="1:28">
      <c r="A29" s="215" t="s">
        <v>544</v>
      </c>
      <c r="B29" s="211">
        <v>119206.04903777887</v>
      </c>
      <c r="C29" s="211">
        <v>98082.996159710106</v>
      </c>
      <c r="D29" s="211">
        <v>129539.20361201355</v>
      </c>
      <c r="E29" s="211">
        <v>111090.70489090815</v>
      </c>
      <c r="F29" s="211">
        <v>65941.254117058939</v>
      </c>
      <c r="G29" s="211">
        <v>153720.07127973222</v>
      </c>
      <c r="H29" s="211">
        <v>73162.313994958182</v>
      </c>
      <c r="I29" s="211">
        <v>116829.66626065853</v>
      </c>
      <c r="J29" s="211">
        <v>77593.414061420597</v>
      </c>
      <c r="K29" s="211">
        <v>106068.70293568593</v>
      </c>
      <c r="L29" s="211">
        <v>90118.231347499415</v>
      </c>
      <c r="M29" s="211">
        <v>83847.392302575754</v>
      </c>
      <c r="N29" s="212">
        <f t="shared" si="3"/>
        <v>1225200.0000000002</v>
      </c>
      <c r="O29" s="216" t="s">
        <v>544</v>
      </c>
      <c r="P29" s="214">
        <f t="shared" si="1"/>
        <v>119206.04903777887</v>
      </c>
      <c r="Q29" s="214">
        <f t="shared" si="2"/>
        <v>217289.04519748897</v>
      </c>
      <c r="R29" s="214">
        <f t="shared" si="2"/>
        <v>346828.24880950252</v>
      </c>
      <c r="S29" s="214">
        <f t="shared" si="2"/>
        <v>457918.95370041067</v>
      </c>
      <c r="T29" s="214">
        <f t="shared" si="2"/>
        <v>523860.20781746961</v>
      </c>
      <c r="U29" s="214">
        <f t="shared" si="2"/>
        <v>677580.27909720177</v>
      </c>
      <c r="V29" s="214">
        <f t="shared" si="2"/>
        <v>750742.59309215995</v>
      </c>
      <c r="W29" s="214">
        <f t="shared" si="2"/>
        <v>867572.25935281848</v>
      </c>
      <c r="X29" s="214">
        <f t="shared" si="2"/>
        <v>945165.67341423908</v>
      </c>
      <c r="Y29" s="214">
        <f t="shared" si="2"/>
        <v>1051234.3763499251</v>
      </c>
      <c r="Z29" s="214">
        <f t="shared" si="2"/>
        <v>1141352.6076974245</v>
      </c>
      <c r="AA29" s="214">
        <f t="shared" si="2"/>
        <v>1225200.0000000002</v>
      </c>
      <c r="AB29" s="184"/>
    </row>
    <row r="30" spans="1:28">
      <c r="A30" s="215" t="s">
        <v>545</v>
      </c>
      <c r="B30" s="211">
        <v>12670.354243692287</v>
      </c>
      <c r="C30" s="211">
        <v>10337.377840966466</v>
      </c>
      <c r="D30" s="211">
        <v>14544.325418232023</v>
      </c>
      <c r="E30" s="211">
        <v>10880.248596720827</v>
      </c>
      <c r="F30" s="211">
        <v>6203.408613888605</v>
      </c>
      <c r="G30" s="211">
        <v>21612.29800036567</v>
      </c>
      <c r="H30" s="211">
        <v>12182.601846708581</v>
      </c>
      <c r="I30" s="211">
        <v>16085.535986887036</v>
      </c>
      <c r="J30" s="211">
        <v>15489.899297265481</v>
      </c>
      <c r="K30" s="211">
        <v>18910.643340478447</v>
      </c>
      <c r="L30" s="211">
        <v>19967.541085006873</v>
      </c>
      <c r="M30" s="211">
        <v>16285.765729787767</v>
      </c>
      <c r="N30" s="212">
        <f t="shared" si="3"/>
        <v>175170.00000000006</v>
      </c>
      <c r="O30" s="216" t="s">
        <v>545</v>
      </c>
      <c r="P30" s="214">
        <f t="shared" si="1"/>
        <v>12670.354243692287</v>
      </c>
      <c r="Q30" s="214">
        <f t="shared" si="2"/>
        <v>23007.732084658754</v>
      </c>
      <c r="R30" s="214">
        <f t="shared" si="2"/>
        <v>37552.057502890777</v>
      </c>
      <c r="S30" s="214">
        <f t="shared" si="2"/>
        <v>48432.306099611604</v>
      </c>
      <c r="T30" s="214">
        <f t="shared" si="2"/>
        <v>54635.714713500209</v>
      </c>
      <c r="U30" s="214">
        <f t="shared" si="2"/>
        <v>76248.012713865872</v>
      </c>
      <c r="V30" s="214">
        <f t="shared" si="2"/>
        <v>88430.614560574453</v>
      </c>
      <c r="W30" s="214">
        <f t="shared" si="2"/>
        <v>104516.1505474615</v>
      </c>
      <c r="X30" s="214">
        <f t="shared" si="2"/>
        <v>120006.04984472698</v>
      </c>
      <c r="Y30" s="214">
        <f t="shared" si="2"/>
        <v>138916.69318520543</v>
      </c>
      <c r="Z30" s="214">
        <f t="shared" si="2"/>
        <v>158884.2342702123</v>
      </c>
      <c r="AA30" s="214">
        <f t="shared" si="2"/>
        <v>175170.00000000006</v>
      </c>
      <c r="AB30" s="184"/>
    </row>
    <row r="31" spans="1:28">
      <c r="A31" s="215" t="s">
        <v>546</v>
      </c>
      <c r="B31" s="211">
        <v>19951.929186769004</v>
      </c>
      <c r="C31" s="211">
        <v>19478.608091601243</v>
      </c>
      <c r="D31" s="211">
        <v>20489.982753484801</v>
      </c>
      <c r="E31" s="211">
        <v>20751.991816736438</v>
      </c>
      <c r="F31" s="211">
        <v>20352.168920893004</v>
      </c>
      <c r="G31" s="211">
        <v>23735.97822149031</v>
      </c>
      <c r="H31" s="211">
        <v>21781.867401228592</v>
      </c>
      <c r="I31" s="211">
        <v>21989.081577659599</v>
      </c>
      <c r="J31" s="211">
        <v>21297.957954564132</v>
      </c>
      <c r="K31" s="211">
        <v>18487.476462002116</v>
      </c>
      <c r="L31" s="211">
        <v>19559.25017913412</v>
      </c>
      <c r="M31" s="211">
        <v>18213.707434436554</v>
      </c>
      <c r="N31" s="212">
        <f t="shared" si="3"/>
        <v>246089.99999999988</v>
      </c>
      <c r="O31" s="216" t="s">
        <v>546</v>
      </c>
      <c r="P31" s="214">
        <f t="shared" si="1"/>
        <v>19951.929186769004</v>
      </c>
      <c r="Q31" s="214">
        <f t="shared" si="2"/>
        <v>39430.537278370248</v>
      </c>
      <c r="R31" s="214">
        <f t="shared" si="2"/>
        <v>59920.520031855049</v>
      </c>
      <c r="S31" s="214">
        <f t="shared" si="2"/>
        <v>80672.511848591486</v>
      </c>
      <c r="T31" s="214">
        <f t="shared" si="2"/>
        <v>101024.68076948449</v>
      </c>
      <c r="U31" s="214">
        <f t="shared" si="2"/>
        <v>124760.6589909748</v>
      </c>
      <c r="V31" s="214">
        <f t="shared" si="2"/>
        <v>146542.52639220341</v>
      </c>
      <c r="W31" s="214">
        <f t="shared" si="2"/>
        <v>168531.60796986299</v>
      </c>
      <c r="X31" s="214">
        <f t="shared" si="2"/>
        <v>189829.56592442712</v>
      </c>
      <c r="Y31" s="214">
        <f t="shared" si="2"/>
        <v>208317.04238642924</v>
      </c>
      <c r="Z31" s="214">
        <f t="shared" si="2"/>
        <v>227876.29256556334</v>
      </c>
      <c r="AA31" s="214">
        <f t="shared" si="2"/>
        <v>246089.99999999988</v>
      </c>
      <c r="AB31" s="184"/>
    </row>
    <row r="32" spans="1:28">
      <c r="A32" s="210" t="s">
        <v>547</v>
      </c>
      <c r="B32" s="212">
        <f t="shared" ref="B32:L32" si="4">SUM(B4:B31)</f>
        <v>3350031.9612746411</v>
      </c>
      <c r="C32" s="212">
        <f t="shared" si="4"/>
        <v>2786019.5396329043</v>
      </c>
      <c r="D32" s="212">
        <f t="shared" si="4"/>
        <v>3248085.9874778665</v>
      </c>
      <c r="E32" s="212">
        <f t="shared" si="4"/>
        <v>2817599.255122012</v>
      </c>
      <c r="F32" s="212">
        <f t="shared" si="4"/>
        <v>2162362.4720410025</v>
      </c>
      <c r="G32" s="212">
        <f t="shared" si="4"/>
        <v>3590311.4297202369</v>
      </c>
      <c r="H32" s="212">
        <f t="shared" si="4"/>
        <v>2038214.6069174958</v>
      </c>
      <c r="I32" s="212">
        <f t="shared" si="4"/>
        <v>2843024.3600706193</v>
      </c>
      <c r="J32" s="212">
        <f t="shared" si="4"/>
        <v>2276862.6005868125</v>
      </c>
      <c r="K32" s="212">
        <f t="shared" si="4"/>
        <v>2826779.1981413234</v>
      </c>
      <c r="L32" s="212">
        <f t="shared" si="4"/>
        <v>2720809.4135023993</v>
      </c>
      <c r="M32" s="212">
        <f>SUM(M4:M31)</f>
        <v>2585619.1755126878</v>
      </c>
      <c r="N32" s="212">
        <f>SUM(N4:N31)</f>
        <v>33245719.999999996</v>
      </c>
      <c r="O32" s="213" t="s">
        <v>547</v>
      </c>
      <c r="P32" s="217">
        <f t="shared" ref="P32:AA32" si="5">SUM(P4:P31)</f>
        <v>3350031.9612746411</v>
      </c>
      <c r="Q32" s="217">
        <f t="shared" si="5"/>
        <v>6136051.500907545</v>
      </c>
      <c r="R32" s="217">
        <f t="shared" si="5"/>
        <v>9384137.488385411</v>
      </c>
      <c r="S32" s="217">
        <f t="shared" si="5"/>
        <v>12201736.743507428</v>
      </c>
      <c r="T32" s="217">
        <f t="shared" si="5"/>
        <v>14364099.215548426</v>
      </c>
      <c r="U32" s="217">
        <f t="shared" si="5"/>
        <v>17954410.645268671</v>
      </c>
      <c r="V32" s="217">
        <f t="shared" si="5"/>
        <v>19992625.252186157</v>
      </c>
      <c r="W32" s="217">
        <f t="shared" si="5"/>
        <v>22835649.61225678</v>
      </c>
      <c r="X32" s="217">
        <f t="shared" si="5"/>
        <v>25112512.212843601</v>
      </c>
      <c r="Y32" s="217">
        <f t="shared" si="5"/>
        <v>27939291.410984915</v>
      </c>
      <c r="Z32" s="217">
        <f t="shared" si="5"/>
        <v>30660100.824487306</v>
      </c>
      <c r="AA32" s="217">
        <f t="shared" si="5"/>
        <v>33245719.999999996</v>
      </c>
    </row>
    <row r="34" spans="2:13"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</row>
    <row r="35" spans="2:13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</sheetData>
  <pageMargins left="0.48" right="0.31496062992125984" top="0.55118110236220474" bottom="0.23622047244094491" header="0.31496062992125984" footer="0.15748031496062992"/>
  <pageSetup paperSize="9" scale="75" orientation="landscape" r:id="rId1"/>
  <headerFoot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3785-C247-4D18-9AB8-81A38679D274}">
  <sheetPr>
    <tabColor theme="4"/>
    <pageSetUpPr fitToPage="1"/>
  </sheetPr>
  <dimension ref="A1:O32"/>
  <sheetViews>
    <sheetView zoomScale="55" zoomScaleNormal="55" workbookViewId="0">
      <selection activeCell="R27" sqref="R27"/>
    </sheetView>
  </sheetViews>
  <sheetFormatPr defaultColWidth="9.140625" defaultRowHeight="23.25"/>
  <cols>
    <col min="1" max="1" width="23" style="219" customWidth="1"/>
    <col min="2" max="14" width="12.140625" style="219" customWidth="1"/>
    <col min="15" max="16384" width="9.140625" style="219"/>
  </cols>
  <sheetData>
    <row r="1" spans="1:15" ht="24" thickBot="1">
      <c r="A1" s="218" t="s">
        <v>548</v>
      </c>
      <c r="B1" s="200"/>
      <c r="C1" s="200" t="s">
        <v>621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5" s="201" customFormat="1" ht="6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5" s="224" customFormat="1" ht="26.25" customHeight="1">
      <c r="A3" s="221" t="s">
        <v>549</v>
      </c>
      <c r="B3" s="222" t="s">
        <v>496</v>
      </c>
      <c r="C3" s="222" t="s">
        <v>497</v>
      </c>
      <c r="D3" s="222" t="s">
        <v>498</v>
      </c>
      <c r="E3" s="222" t="s">
        <v>499</v>
      </c>
      <c r="F3" s="222" t="s">
        <v>500</v>
      </c>
      <c r="G3" s="222" t="s">
        <v>501</v>
      </c>
      <c r="H3" s="222" t="s">
        <v>502</v>
      </c>
      <c r="I3" s="222" t="s">
        <v>503</v>
      </c>
      <c r="J3" s="222" t="s">
        <v>504</v>
      </c>
      <c r="K3" s="222" t="s">
        <v>505</v>
      </c>
      <c r="L3" s="222" t="s">
        <v>506</v>
      </c>
      <c r="M3" s="223" t="s">
        <v>507</v>
      </c>
      <c r="N3" s="222" t="s">
        <v>2</v>
      </c>
    </row>
    <row r="4" spans="1:15">
      <c r="A4" s="225" t="s">
        <v>457</v>
      </c>
      <c r="B4" s="226">
        <v>0</v>
      </c>
      <c r="C4" s="226">
        <v>0</v>
      </c>
      <c r="D4" s="226">
        <v>0</v>
      </c>
      <c r="E4" s="226">
        <v>0</v>
      </c>
      <c r="F4" s="226">
        <v>0</v>
      </c>
      <c r="G4" s="226">
        <v>0</v>
      </c>
      <c r="H4" s="226">
        <v>0</v>
      </c>
      <c r="I4" s="226">
        <v>0</v>
      </c>
      <c r="J4" s="226">
        <v>0</v>
      </c>
      <c r="K4" s="226">
        <v>0</v>
      </c>
      <c r="L4" s="226">
        <v>0</v>
      </c>
      <c r="M4" s="226">
        <v>0</v>
      </c>
      <c r="N4" s="227">
        <v>0</v>
      </c>
    </row>
    <row r="5" spans="1:15">
      <c r="A5" s="228" t="s">
        <v>520</v>
      </c>
      <c r="B5" s="226">
        <v>32.977818968015825</v>
      </c>
      <c r="C5" s="226">
        <v>26.560271754460956</v>
      </c>
      <c r="D5" s="226">
        <v>29.147491043453432</v>
      </c>
      <c r="E5" s="226">
        <v>24.951375719630374</v>
      </c>
      <c r="F5" s="226">
        <v>22.579677082976428</v>
      </c>
      <c r="G5" s="226">
        <v>32.09177004732917</v>
      </c>
      <c r="H5" s="226">
        <v>19.633176146423324</v>
      </c>
      <c r="I5" s="226">
        <v>28.709157622289027</v>
      </c>
      <c r="J5" s="226">
        <v>22.964036686368068</v>
      </c>
      <c r="K5" s="226">
        <v>28.081647411428644</v>
      </c>
      <c r="L5" s="226">
        <v>27.546381297981547</v>
      </c>
      <c r="M5" s="226">
        <v>26.683252114705009</v>
      </c>
      <c r="N5" s="227">
        <v>26.908928404168979</v>
      </c>
      <c r="O5" s="760"/>
    </row>
    <row r="6" spans="1:15">
      <c r="A6" s="228" t="s">
        <v>521</v>
      </c>
      <c r="B6" s="226">
        <v>18.142227937930848</v>
      </c>
      <c r="C6" s="226">
        <v>16.564980133705575</v>
      </c>
      <c r="D6" s="226">
        <v>15.867378232810642</v>
      </c>
      <c r="E6" s="226">
        <v>13.969435655623421</v>
      </c>
      <c r="F6" s="226">
        <v>14.192303201775058</v>
      </c>
      <c r="G6" s="226">
        <v>15.308555680281744</v>
      </c>
      <c r="H6" s="226">
        <v>14.981182595095429</v>
      </c>
      <c r="I6" s="226">
        <v>14.935558638987048</v>
      </c>
      <c r="J6" s="226">
        <v>15.076214858371928</v>
      </c>
      <c r="K6" s="226">
        <v>17.257037360219975</v>
      </c>
      <c r="L6" s="226">
        <v>19.725028478529104</v>
      </c>
      <c r="M6" s="226">
        <v>16.02060436127654</v>
      </c>
      <c r="N6" s="227">
        <v>15.99965752586901</v>
      </c>
      <c r="O6" s="760"/>
    </row>
    <row r="7" spans="1:15">
      <c r="A7" s="228" t="s">
        <v>522</v>
      </c>
      <c r="B7" s="226">
        <v>28.699900220978336</v>
      </c>
      <c r="C7" s="226">
        <v>23.722533501083038</v>
      </c>
      <c r="D7" s="226">
        <v>29.375861745491893</v>
      </c>
      <c r="E7" s="226">
        <v>26.973774399514287</v>
      </c>
      <c r="F7" s="226">
        <v>21.419612249489873</v>
      </c>
      <c r="G7" s="226">
        <v>30.472070855908349</v>
      </c>
      <c r="H7" s="226">
        <v>13.40357621084507</v>
      </c>
      <c r="I7" s="226">
        <v>20.857799157356837</v>
      </c>
      <c r="J7" s="226">
        <v>14.574672694298346</v>
      </c>
      <c r="K7" s="226">
        <v>20.161251056794768</v>
      </c>
      <c r="L7" s="226">
        <v>23.656622351426439</v>
      </c>
      <c r="M7" s="226">
        <v>21.639095212735992</v>
      </c>
      <c r="N7" s="227">
        <v>23.003581334201549</v>
      </c>
      <c r="O7" s="760"/>
    </row>
    <row r="8" spans="1:15">
      <c r="A8" s="228" t="s">
        <v>523</v>
      </c>
      <c r="B8" s="226">
        <v>23.372591630683626</v>
      </c>
      <c r="C8" s="226">
        <v>23.362356010447723</v>
      </c>
      <c r="D8" s="226">
        <v>25.673427219696315</v>
      </c>
      <c r="E8" s="226">
        <v>17.78101100794871</v>
      </c>
      <c r="F8" s="226">
        <v>14.354375123574409</v>
      </c>
      <c r="G8" s="226">
        <v>26.891062349000194</v>
      </c>
      <c r="H8" s="226">
        <v>11.595941945781163</v>
      </c>
      <c r="I8" s="226">
        <v>21.525786840257364</v>
      </c>
      <c r="J8" s="226">
        <v>14.947711217512074</v>
      </c>
      <c r="K8" s="226">
        <v>22.02112980131313</v>
      </c>
      <c r="L8" s="226">
        <v>18.727735140317506</v>
      </c>
      <c r="M8" s="226">
        <v>18.748836531131765</v>
      </c>
      <c r="N8" s="227">
        <v>20.003690387504459</v>
      </c>
      <c r="O8" s="760"/>
    </row>
    <row r="9" spans="1:15">
      <c r="A9" s="228" t="s">
        <v>524</v>
      </c>
      <c r="B9" s="226">
        <v>22.104409138088002</v>
      </c>
      <c r="C9" s="226">
        <v>17.194340259830348</v>
      </c>
      <c r="D9" s="226">
        <v>19.673812659398124</v>
      </c>
      <c r="E9" s="226">
        <v>17.621004177261241</v>
      </c>
      <c r="F9" s="226">
        <v>12.989736157993335</v>
      </c>
      <c r="G9" s="226">
        <v>23.51517915375463</v>
      </c>
      <c r="H9" s="226">
        <v>12.923940011626852</v>
      </c>
      <c r="I9" s="226">
        <v>20.585610667146508</v>
      </c>
      <c r="J9" s="226">
        <v>18.505733203156687</v>
      </c>
      <c r="K9" s="226">
        <v>17.108207670533904</v>
      </c>
      <c r="L9" s="226">
        <v>17.220986628302928</v>
      </c>
      <c r="M9" s="226">
        <v>16.379793196205387</v>
      </c>
      <c r="N9" s="227">
        <v>17.998924428282404</v>
      </c>
      <c r="O9" s="760"/>
    </row>
    <row r="10" spans="1:15">
      <c r="A10" s="228" t="s">
        <v>525</v>
      </c>
      <c r="B10" s="226">
        <v>24.915654114166401</v>
      </c>
      <c r="C10" s="226">
        <v>23.915082412388557</v>
      </c>
      <c r="D10" s="226">
        <v>28.620478579974197</v>
      </c>
      <c r="E10" s="226">
        <v>25.685558820769185</v>
      </c>
      <c r="F10" s="226">
        <v>22.119069706840854</v>
      </c>
      <c r="G10" s="226">
        <v>32.533782196637951</v>
      </c>
      <c r="H10" s="226">
        <v>23.099088549034271</v>
      </c>
      <c r="I10" s="226">
        <v>28.928237879160491</v>
      </c>
      <c r="J10" s="226">
        <v>25.704731931662373</v>
      </c>
      <c r="K10" s="226">
        <v>28.169848268862346</v>
      </c>
      <c r="L10" s="226">
        <v>23.425696867334945</v>
      </c>
      <c r="M10" s="226">
        <v>24.128424159095026</v>
      </c>
      <c r="N10" s="227">
        <v>26.003562205969128</v>
      </c>
      <c r="O10" s="760"/>
    </row>
    <row r="11" spans="1:15">
      <c r="A11" s="228" t="s">
        <v>526</v>
      </c>
      <c r="B11" s="226">
        <v>25.996642448984769</v>
      </c>
      <c r="C11" s="226">
        <v>26.539306186926186</v>
      </c>
      <c r="D11" s="226">
        <v>26.127661400855708</v>
      </c>
      <c r="E11" s="226">
        <v>24.842535245826074</v>
      </c>
      <c r="F11" s="226">
        <v>24.107721508881632</v>
      </c>
      <c r="G11" s="226">
        <v>25.5244419711508</v>
      </c>
      <c r="H11" s="226">
        <v>24.065481081698348</v>
      </c>
      <c r="I11" s="226">
        <v>22.928147740713069</v>
      </c>
      <c r="J11" s="226">
        <v>22.984407855604928</v>
      </c>
      <c r="K11" s="226">
        <v>22.557557796549982</v>
      </c>
      <c r="L11" s="226">
        <v>20.956458818423993</v>
      </c>
      <c r="M11" s="226">
        <v>21.199152813953432</v>
      </c>
      <c r="N11" s="227">
        <v>24.003463805995239</v>
      </c>
      <c r="O11" s="760"/>
    </row>
    <row r="12" spans="1:15">
      <c r="A12" s="228" t="s">
        <v>527</v>
      </c>
      <c r="B12" s="226">
        <v>20.4635039034915</v>
      </c>
      <c r="C12" s="226">
        <v>15.169072416233462</v>
      </c>
      <c r="D12" s="226">
        <v>20.068518704121889</v>
      </c>
      <c r="E12" s="226">
        <v>14.848141927116188</v>
      </c>
      <c r="F12" s="226">
        <v>8.1527497875717874</v>
      </c>
      <c r="G12" s="226">
        <v>25.733194231976743</v>
      </c>
      <c r="H12" s="226">
        <v>6.1885528373851111</v>
      </c>
      <c r="I12" s="226">
        <v>12.970691692697059</v>
      </c>
      <c r="J12" s="226">
        <v>7.8011713940214156</v>
      </c>
      <c r="K12" s="226">
        <v>18.008676296090762</v>
      </c>
      <c r="L12" s="226">
        <v>15.082823476106256</v>
      </c>
      <c r="M12" s="226">
        <v>14.156829873862517</v>
      </c>
      <c r="N12" s="227">
        <v>15.000095639477415</v>
      </c>
      <c r="O12" s="760"/>
    </row>
    <row r="13" spans="1:15">
      <c r="A13" s="228" t="s">
        <v>528</v>
      </c>
      <c r="B13" s="226">
        <v>26.148401082268833</v>
      </c>
      <c r="C13" s="226">
        <v>25.265554860795064</v>
      </c>
      <c r="D13" s="226">
        <v>26.030446268586456</v>
      </c>
      <c r="E13" s="226">
        <v>25.393910866279345</v>
      </c>
      <c r="F13" s="226">
        <v>25.287227519617989</v>
      </c>
      <c r="G13" s="226">
        <v>26.257356826623617</v>
      </c>
      <c r="H13" s="226">
        <v>22.656268863669496</v>
      </c>
      <c r="I13" s="226">
        <v>24.215437274200266</v>
      </c>
      <c r="J13" s="226">
        <v>24.382425000542941</v>
      </c>
      <c r="K13" s="226">
        <v>25.596776053803072</v>
      </c>
      <c r="L13" s="226">
        <v>24.357779677405379</v>
      </c>
      <c r="M13" s="226">
        <v>24.774443243647088</v>
      </c>
      <c r="N13" s="227">
        <v>25.003398842882817</v>
      </c>
      <c r="O13" s="760"/>
    </row>
    <row r="14" spans="1:15">
      <c r="A14" s="228" t="s">
        <v>529</v>
      </c>
      <c r="B14" s="226">
        <v>23.509179630167427</v>
      </c>
      <c r="C14" s="226">
        <v>22.74653680051998</v>
      </c>
      <c r="D14" s="226">
        <v>23.167192227330194</v>
      </c>
      <c r="E14" s="226">
        <v>22.608276119768352</v>
      </c>
      <c r="F14" s="226">
        <v>20.059338768323144</v>
      </c>
      <c r="G14" s="226">
        <v>25.018044403534041</v>
      </c>
      <c r="H14" s="226">
        <v>20.383940938837082</v>
      </c>
      <c r="I14" s="226">
        <v>21.455276127564876</v>
      </c>
      <c r="J14" s="226">
        <v>21.618118787897465</v>
      </c>
      <c r="K14" s="226">
        <v>22.22861683792561</v>
      </c>
      <c r="L14" s="226">
        <v>21.805994157501306</v>
      </c>
      <c r="M14" s="226">
        <v>19.896930964696576</v>
      </c>
      <c r="N14" s="227">
        <v>21.997972245104869</v>
      </c>
      <c r="O14" s="760"/>
    </row>
    <row r="15" spans="1:15">
      <c r="A15" s="228" t="s">
        <v>530</v>
      </c>
      <c r="B15" s="226">
        <v>29.527135447503355</v>
      </c>
      <c r="C15" s="226">
        <v>25.782890732391234</v>
      </c>
      <c r="D15" s="226">
        <v>29.720415776823327</v>
      </c>
      <c r="E15" s="226">
        <v>25.017155419092113</v>
      </c>
      <c r="F15" s="226">
        <v>17.235917230490085</v>
      </c>
      <c r="G15" s="226">
        <v>30.082640092978792</v>
      </c>
      <c r="H15" s="226">
        <v>14.241403753364596</v>
      </c>
      <c r="I15" s="226">
        <v>18.157962088155706</v>
      </c>
      <c r="J15" s="226">
        <v>14.728580687899532</v>
      </c>
      <c r="K15" s="226">
        <v>22.253755366897344</v>
      </c>
      <c r="L15" s="226">
        <v>20.276767724279736</v>
      </c>
      <c r="M15" s="226">
        <v>21.266674035167693</v>
      </c>
      <c r="N15" s="227">
        <v>22.50353437881606</v>
      </c>
      <c r="O15" s="760"/>
    </row>
    <row r="16" spans="1:15">
      <c r="A16" s="228" t="s">
        <v>531</v>
      </c>
      <c r="B16" s="226">
        <v>17.92552655056905</v>
      </c>
      <c r="C16" s="226">
        <v>18.619270995978347</v>
      </c>
      <c r="D16" s="226">
        <v>18.233950200462328</v>
      </c>
      <c r="E16" s="226">
        <v>18.055237384212816</v>
      </c>
      <c r="F16" s="226">
        <v>16.462360388547765</v>
      </c>
      <c r="G16" s="226">
        <v>18.894760706497721</v>
      </c>
      <c r="H16" s="226">
        <v>16.245597135942415</v>
      </c>
      <c r="I16" s="226">
        <v>15.933771161260887</v>
      </c>
      <c r="J16" s="226">
        <v>14.889985864137603</v>
      </c>
      <c r="K16" s="226">
        <v>16.668436080856925</v>
      </c>
      <c r="L16" s="226">
        <v>16.305611328810866</v>
      </c>
      <c r="M16" s="226">
        <v>16.121353434586084</v>
      </c>
      <c r="N16" s="227">
        <v>17.001283243823092</v>
      </c>
      <c r="O16" s="760"/>
    </row>
    <row r="17" spans="1:15">
      <c r="A17" s="228" t="s">
        <v>532</v>
      </c>
      <c r="B17" s="226">
        <v>30.432947647258356</v>
      </c>
      <c r="C17" s="226">
        <v>26.419022942321856</v>
      </c>
      <c r="D17" s="226">
        <v>31.120523964582897</v>
      </c>
      <c r="E17" s="226">
        <v>28.761275880128906</v>
      </c>
      <c r="F17" s="226">
        <v>21.605528734500069</v>
      </c>
      <c r="G17" s="226">
        <v>34.887557990951215</v>
      </c>
      <c r="H17" s="226">
        <v>21.825999990762366</v>
      </c>
      <c r="I17" s="226">
        <v>25.058794456510618</v>
      </c>
      <c r="J17" s="226">
        <v>24.874414716613522</v>
      </c>
      <c r="K17" s="226">
        <v>30.9295680904767</v>
      </c>
      <c r="L17" s="226">
        <v>30.624689077162692</v>
      </c>
      <c r="M17" s="226">
        <v>29.069627055677255</v>
      </c>
      <c r="N17" s="227">
        <v>28.00324486113767</v>
      </c>
      <c r="O17" s="760"/>
    </row>
    <row r="18" spans="1:15">
      <c r="A18" s="228" t="s">
        <v>533</v>
      </c>
      <c r="B18" s="226">
        <v>36.434668298145198</v>
      </c>
      <c r="C18" s="226">
        <v>30.653509439973391</v>
      </c>
      <c r="D18" s="226">
        <v>32.590379167597426</v>
      </c>
      <c r="E18" s="226">
        <v>29.238270465663614</v>
      </c>
      <c r="F18" s="226">
        <v>25.402099708382426</v>
      </c>
      <c r="G18" s="226">
        <v>37.236911768354943</v>
      </c>
      <c r="H18" s="226">
        <v>22.484892261502377</v>
      </c>
      <c r="I18" s="226">
        <v>30.23640908485099</v>
      </c>
      <c r="J18" s="226">
        <v>27.955657848557781</v>
      </c>
      <c r="K18" s="226">
        <v>29.924670400308539</v>
      </c>
      <c r="L18" s="226">
        <v>28.144067436778414</v>
      </c>
      <c r="M18" s="226">
        <v>28.598439748698688</v>
      </c>
      <c r="N18" s="227">
        <v>30.003202529998713</v>
      </c>
      <c r="O18" s="760"/>
    </row>
    <row r="19" spans="1:15">
      <c r="A19" s="228" t="s">
        <v>534</v>
      </c>
      <c r="B19" s="226">
        <v>25.235853347256658</v>
      </c>
      <c r="C19" s="226">
        <v>25.236421654933128</v>
      </c>
      <c r="D19" s="226">
        <v>25.059062911463741</v>
      </c>
      <c r="E19" s="226">
        <v>25.09110591005701</v>
      </c>
      <c r="F19" s="226">
        <v>23.619432822006658</v>
      </c>
      <c r="G19" s="226">
        <v>24.340919414090383</v>
      </c>
      <c r="H19" s="226">
        <v>23.225015563340889</v>
      </c>
      <c r="I19" s="226">
        <v>25.773744729324548</v>
      </c>
      <c r="J19" s="226">
        <v>25.700650549895322</v>
      </c>
      <c r="K19" s="226">
        <v>27.269912207398949</v>
      </c>
      <c r="L19" s="226">
        <v>30.401862619358706</v>
      </c>
      <c r="M19" s="226">
        <v>30.800578505943065</v>
      </c>
      <c r="N19" s="227">
        <v>26.003191263915042</v>
      </c>
      <c r="O19" s="760"/>
    </row>
    <row r="20" spans="1:15">
      <c r="A20" s="228" t="s">
        <v>535</v>
      </c>
      <c r="B20" s="226">
        <v>24.920610772523165</v>
      </c>
      <c r="C20" s="226">
        <v>23.734223944874689</v>
      </c>
      <c r="D20" s="226">
        <v>23.907553785067535</v>
      </c>
      <c r="E20" s="226">
        <v>19.293855453064946</v>
      </c>
      <c r="F20" s="226">
        <v>13.630889384838399</v>
      </c>
      <c r="G20" s="226">
        <v>28.901547435033674</v>
      </c>
      <c r="H20" s="226">
        <v>11.541911862683222</v>
      </c>
      <c r="I20" s="226">
        <v>19.449090830140968</v>
      </c>
      <c r="J20" s="226">
        <v>15.881849300469639</v>
      </c>
      <c r="K20" s="226">
        <v>22.549369558545973</v>
      </c>
      <c r="L20" s="226">
        <v>23.187666155530664</v>
      </c>
      <c r="M20" s="226">
        <v>24.215174326971518</v>
      </c>
      <c r="N20" s="227">
        <v>21.003558797769394</v>
      </c>
      <c r="O20" s="760"/>
    </row>
    <row r="21" spans="1:15">
      <c r="A21" s="228" t="s">
        <v>536</v>
      </c>
      <c r="B21" s="226">
        <v>32.487452289587402</v>
      </c>
      <c r="C21" s="226">
        <v>30.840077772648399</v>
      </c>
      <c r="D21" s="226">
        <v>31.813523108258778</v>
      </c>
      <c r="E21" s="226">
        <v>28.62371730528918</v>
      </c>
      <c r="F21" s="226">
        <v>22.930840259268855</v>
      </c>
      <c r="G21" s="226">
        <v>31.395813159725165</v>
      </c>
      <c r="H21" s="226">
        <v>24.581513045078232</v>
      </c>
      <c r="I21" s="226">
        <v>29.288144596932657</v>
      </c>
      <c r="J21" s="226">
        <v>25.65793933199555</v>
      </c>
      <c r="K21" s="226">
        <v>27.175817804582774</v>
      </c>
      <c r="L21" s="226">
        <v>25.408789826419785</v>
      </c>
      <c r="M21" s="226">
        <v>25.077523726067735</v>
      </c>
      <c r="N21" s="227">
        <v>28.003323924146727</v>
      </c>
      <c r="O21" s="760"/>
    </row>
    <row r="22" spans="1:15">
      <c r="A22" s="228" t="s">
        <v>537</v>
      </c>
      <c r="B22" s="226">
        <v>33.905905999580028</v>
      </c>
      <c r="C22" s="226">
        <v>25.93867887431367</v>
      </c>
      <c r="D22" s="226">
        <v>29.666582423333885</v>
      </c>
      <c r="E22" s="226">
        <v>21.215068040994296</v>
      </c>
      <c r="F22" s="226">
        <v>20.632537331267201</v>
      </c>
      <c r="G22" s="226">
        <v>32.868404716180223</v>
      </c>
      <c r="H22" s="226">
        <v>22.213277769165746</v>
      </c>
      <c r="I22" s="226">
        <v>28.185724801297084</v>
      </c>
      <c r="J22" s="226">
        <v>27.138859743142511</v>
      </c>
      <c r="K22" s="226">
        <v>32.539117326307206</v>
      </c>
      <c r="L22" s="226">
        <v>29.951611402623442</v>
      </c>
      <c r="M22" s="226">
        <v>30.113986756379273</v>
      </c>
      <c r="N22" s="227">
        <v>28.003266061887988</v>
      </c>
      <c r="O22" s="760"/>
    </row>
    <row r="23" spans="1:15">
      <c r="A23" s="228" t="s">
        <v>538</v>
      </c>
      <c r="B23" s="226">
        <v>27.516018224489748</v>
      </c>
      <c r="C23" s="226">
        <v>19.582384981563688</v>
      </c>
      <c r="D23" s="226">
        <v>24.600148238308037</v>
      </c>
      <c r="E23" s="226">
        <v>24.929532008482237</v>
      </c>
      <c r="F23" s="226">
        <v>18.387080386156569</v>
      </c>
      <c r="G23" s="226">
        <v>31.467151033880974</v>
      </c>
      <c r="H23" s="226">
        <v>14.213632730201381</v>
      </c>
      <c r="I23" s="226">
        <v>20.425341126168366</v>
      </c>
      <c r="J23" s="226">
        <v>19.304764068123564</v>
      </c>
      <c r="K23" s="226">
        <v>21.665295309231301</v>
      </c>
      <c r="L23" s="226">
        <v>21.799357622809591</v>
      </c>
      <c r="M23" s="226">
        <v>19.046916520444707</v>
      </c>
      <c r="N23" s="227">
        <v>22.003933578405864</v>
      </c>
      <c r="O23" s="760"/>
    </row>
    <row r="24" spans="1:15">
      <c r="A24" s="228" t="s">
        <v>539</v>
      </c>
      <c r="B24" s="226">
        <v>29.609958844821527</v>
      </c>
      <c r="C24" s="226">
        <v>21.660165752698653</v>
      </c>
      <c r="D24" s="226">
        <v>29.807496832815065</v>
      </c>
      <c r="E24" s="226">
        <v>22.656184166580225</v>
      </c>
      <c r="F24" s="226">
        <v>19.696528664516123</v>
      </c>
      <c r="G24" s="226">
        <v>31.106769648690609</v>
      </c>
      <c r="H24" s="226">
        <v>11.185341812846179</v>
      </c>
      <c r="I24" s="226">
        <v>17.045015542828011</v>
      </c>
      <c r="J24" s="226">
        <v>16.710343240088683</v>
      </c>
      <c r="K24" s="226">
        <v>27.255463299026882</v>
      </c>
      <c r="L24" s="226">
        <v>22.809447755162346</v>
      </c>
      <c r="M24" s="226">
        <v>24.08255025738989</v>
      </c>
      <c r="N24" s="227">
        <v>23.003386831628934</v>
      </c>
      <c r="O24" s="760"/>
    </row>
    <row r="25" spans="1:15">
      <c r="A25" s="228" t="s">
        <v>540</v>
      </c>
      <c r="B25" s="226">
        <v>29.503543474591403</v>
      </c>
      <c r="C25" s="226">
        <v>27.416192100254193</v>
      </c>
      <c r="D25" s="226">
        <v>30.517477147021584</v>
      </c>
      <c r="E25" s="226">
        <v>27.356168370613481</v>
      </c>
      <c r="F25" s="226">
        <v>20.991767264884881</v>
      </c>
      <c r="G25" s="226">
        <v>32.641228088774518</v>
      </c>
      <c r="H25" s="226">
        <v>18.512105419044023</v>
      </c>
      <c r="I25" s="226">
        <v>26.893959535267221</v>
      </c>
      <c r="J25" s="226">
        <v>21.527019840704071</v>
      </c>
      <c r="K25" s="226">
        <v>26.504106708744779</v>
      </c>
      <c r="L25" s="226">
        <v>25.20559200456503</v>
      </c>
      <c r="M25" s="226">
        <v>23.587907600613178</v>
      </c>
      <c r="N25" s="227">
        <v>26.003415451543272</v>
      </c>
      <c r="O25" s="760"/>
    </row>
    <row r="26" spans="1:15">
      <c r="A26" s="228" t="s">
        <v>541</v>
      </c>
      <c r="B26" s="226">
        <v>21.792365171233762</v>
      </c>
      <c r="C26" s="226">
        <v>18.685239164850454</v>
      </c>
      <c r="D26" s="226">
        <v>25.193439573057379</v>
      </c>
      <c r="E26" s="226">
        <v>20.888333090010942</v>
      </c>
      <c r="F26" s="226">
        <v>14.518029706024269</v>
      </c>
      <c r="G26" s="226">
        <v>27.713671583018563</v>
      </c>
      <c r="H26" s="226">
        <v>15.497568028923686</v>
      </c>
      <c r="I26" s="226">
        <v>16.616048976934689</v>
      </c>
      <c r="J26" s="226">
        <v>15.465958519433912</v>
      </c>
      <c r="K26" s="226">
        <v>20.226648326708528</v>
      </c>
      <c r="L26" s="226">
        <v>22.139587385986843</v>
      </c>
      <c r="M26" s="226">
        <v>20.925758147754369</v>
      </c>
      <c r="N26" s="227">
        <v>19.998859739143402</v>
      </c>
      <c r="O26" s="760"/>
    </row>
    <row r="27" spans="1:15">
      <c r="A27" s="228" t="s">
        <v>542</v>
      </c>
      <c r="B27" s="226">
        <v>21.334774493490784</v>
      </c>
      <c r="C27" s="226">
        <v>17.265556096707719</v>
      </c>
      <c r="D27" s="226">
        <v>21.353627519092743</v>
      </c>
      <c r="E27" s="226">
        <v>13.272009663306747</v>
      </c>
      <c r="F27" s="226">
        <v>14.181500042740577</v>
      </c>
      <c r="G27" s="226">
        <v>30.835656162442575</v>
      </c>
      <c r="H27" s="226">
        <v>11.348029136296852</v>
      </c>
      <c r="I27" s="226">
        <v>21.421740437067132</v>
      </c>
      <c r="J27" s="226">
        <v>18.469258163990617</v>
      </c>
      <c r="K27" s="226">
        <v>23.011700780164524</v>
      </c>
      <c r="L27" s="226">
        <v>23.366867370928762</v>
      </c>
      <c r="M27" s="226">
        <v>22.173532493596788</v>
      </c>
      <c r="N27" s="227">
        <v>20.003599512681365</v>
      </c>
      <c r="O27" s="760"/>
    </row>
    <row r="28" spans="1:15">
      <c r="A28" s="228" t="s">
        <v>543</v>
      </c>
      <c r="B28" s="226">
        <v>23.020442167885122</v>
      </c>
      <c r="C28" s="226">
        <v>20.6334465383412</v>
      </c>
      <c r="D28" s="226">
        <v>29.041404953401539</v>
      </c>
      <c r="E28" s="226">
        <v>22.909335033999838</v>
      </c>
      <c r="F28" s="226">
        <v>16.340655589518121</v>
      </c>
      <c r="G28" s="226">
        <v>30.663625012063839</v>
      </c>
      <c r="H28" s="226">
        <v>15.5619567157076</v>
      </c>
      <c r="I28" s="226">
        <v>20.362818419192898</v>
      </c>
      <c r="J28" s="226">
        <v>18.542172381768491</v>
      </c>
      <c r="K28" s="226">
        <v>22.760499187529017</v>
      </c>
      <c r="L28" s="226">
        <v>20.772126449092962</v>
      </c>
      <c r="M28" s="226">
        <v>22.521719349216561</v>
      </c>
      <c r="N28" s="227">
        <v>21.999502213372661</v>
      </c>
      <c r="O28" s="760"/>
    </row>
    <row r="29" spans="1:15">
      <c r="A29" s="228" t="s">
        <v>544</v>
      </c>
      <c r="B29" s="226">
        <v>25.353209462956862</v>
      </c>
      <c r="C29" s="226">
        <v>21.513182388033432</v>
      </c>
      <c r="D29" s="226">
        <v>27.211687391322737</v>
      </c>
      <c r="E29" s="226">
        <v>23.556618562092634</v>
      </c>
      <c r="F29" s="226">
        <v>15.546292149795041</v>
      </c>
      <c r="G29" s="226">
        <v>31.720032061015029</v>
      </c>
      <c r="H29" s="226">
        <v>15.759423393287102</v>
      </c>
      <c r="I29" s="226">
        <v>23.791698510122433</v>
      </c>
      <c r="J29" s="226">
        <v>16.846759228521709</v>
      </c>
      <c r="K29" s="226">
        <v>22.698448985255549</v>
      </c>
      <c r="L29" s="226">
        <v>19.673123235160475</v>
      </c>
      <c r="M29" s="226">
        <v>18.866437762777213</v>
      </c>
      <c r="N29" s="227">
        <v>22.003559504973794</v>
      </c>
      <c r="O29" s="760"/>
    </row>
    <row r="30" spans="1:15">
      <c r="A30" s="228" t="s">
        <v>545</v>
      </c>
      <c r="B30" s="226">
        <v>18.714525256514197</v>
      </c>
      <c r="C30" s="226">
        <v>15.581343413279694</v>
      </c>
      <c r="D30" s="226">
        <v>20.477545136424069</v>
      </c>
      <c r="E30" s="226">
        <v>15.319262738841561</v>
      </c>
      <c r="F30" s="226">
        <v>9.5885007588974247</v>
      </c>
      <c r="G30" s="226">
        <v>28.413400320760431</v>
      </c>
      <c r="H30" s="226">
        <v>16.23895499012794</v>
      </c>
      <c r="I30" s="226">
        <v>21.058219018594549</v>
      </c>
      <c r="J30" s="226">
        <v>20.421354455224218</v>
      </c>
      <c r="K30" s="226">
        <v>24.386318164304395</v>
      </c>
      <c r="L30" s="226">
        <v>25.119873680996914</v>
      </c>
      <c r="M30" s="226">
        <v>21.804631816466934</v>
      </c>
      <c r="N30" s="227">
        <v>20.000228352210456</v>
      </c>
      <c r="O30" s="760"/>
    </row>
    <row r="31" spans="1:15">
      <c r="A31" s="228" t="s">
        <v>546</v>
      </c>
      <c r="B31" s="226">
        <v>20.639500241858311</v>
      </c>
      <c r="C31" s="226">
        <v>19.438582101500593</v>
      </c>
      <c r="D31" s="226">
        <v>20.615461188670466</v>
      </c>
      <c r="E31" s="226">
        <v>20.067579200544866</v>
      </c>
      <c r="F31" s="226">
        <v>20.191414699001438</v>
      </c>
      <c r="G31" s="226">
        <v>23.601174360856813</v>
      </c>
      <c r="H31" s="226">
        <v>19.516350969741129</v>
      </c>
      <c r="I31" s="226">
        <v>20.458734352662486</v>
      </c>
      <c r="J31" s="226">
        <v>19.868772124436312</v>
      </c>
      <c r="K31" s="226">
        <v>18.352279862447862</v>
      </c>
      <c r="L31" s="226">
        <v>19.063505141449745</v>
      </c>
      <c r="M31" s="226">
        <v>18.296505622214035</v>
      </c>
      <c r="N31" s="227">
        <v>20.003901772868041</v>
      </c>
      <c r="O31" s="760"/>
    </row>
    <row r="32" spans="1:15">
      <c r="A32" s="225" t="s">
        <v>547</v>
      </c>
      <c r="B32" s="227">
        <v>29.435438027982823</v>
      </c>
      <c r="C32" s="227">
        <v>25.08045227649453</v>
      </c>
      <c r="D32" s="227">
        <v>28.157835147305494</v>
      </c>
      <c r="E32" s="227">
        <v>24.451268694260445</v>
      </c>
      <c r="F32" s="227">
        <v>20.303725984530498</v>
      </c>
      <c r="G32" s="227">
        <v>30.663627329349335</v>
      </c>
      <c r="H32" s="227">
        <v>17.911064328822185</v>
      </c>
      <c r="I32" s="227">
        <v>24.710585102156422</v>
      </c>
      <c r="J32" s="227">
        <v>20.614127629542896</v>
      </c>
      <c r="K32" s="227">
        <v>25.275360460360236</v>
      </c>
      <c r="L32" s="227">
        <v>24.326967603218861</v>
      </c>
      <c r="M32" s="227">
        <v>23.67461244276538</v>
      </c>
      <c r="N32" s="227">
        <v>24.603405139653621</v>
      </c>
      <c r="O32" s="760"/>
    </row>
  </sheetData>
  <pageMargins left="0.82" right="0.31496062992125984" top="0.55118110236220474" bottom="0.27" header="0.31496062992125984" footer="0.17"/>
  <pageSetup paperSize="9" scale="72" fitToWidth="0" orientation="landscape" r:id="rId1"/>
  <headerFoot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0017-E682-4529-901F-6A7D34316275}">
  <sheetPr>
    <tabColor theme="4" tint="0.79998168889431442"/>
    <pageSetUpPr fitToPage="1"/>
  </sheetPr>
  <dimension ref="A1:S38"/>
  <sheetViews>
    <sheetView zoomScale="55" zoomScaleNormal="55" workbookViewId="0">
      <selection activeCell="C38" sqref="C38"/>
    </sheetView>
  </sheetViews>
  <sheetFormatPr defaultColWidth="10.7109375" defaultRowHeight="30" customHeight="1"/>
  <cols>
    <col min="1" max="1" width="7.42578125" bestFit="1" customWidth="1"/>
    <col min="2" max="2" width="22.28515625" bestFit="1" customWidth="1"/>
    <col min="3" max="3" width="10.140625" customWidth="1"/>
    <col min="4" max="4" width="11.7109375" style="685" customWidth="1"/>
    <col min="5" max="5" width="9.85546875" style="695" customWidth="1"/>
    <col min="6" max="6" width="12" hidden="1" customWidth="1"/>
    <col min="7" max="11" width="11.7109375" customWidth="1"/>
    <col min="12" max="13" width="8.5703125" customWidth="1"/>
    <col min="14" max="15" width="8.7109375" customWidth="1"/>
    <col min="16" max="16" width="12.5703125" style="666" hidden="1" customWidth="1"/>
    <col min="17" max="17" width="8.42578125" style="666" hidden="1" customWidth="1"/>
    <col min="18" max="18" width="13" customWidth="1"/>
    <col min="19" max="19" width="14.42578125" customWidth="1"/>
  </cols>
  <sheetData>
    <row r="1" spans="1:19" ht="30" customHeight="1">
      <c r="A1" s="950" t="s">
        <v>603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562"/>
    </row>
    <row r="2" spans="1:19" ht="30" customHeight="1" thickBot="1">
      <c r="A2" s="952" t="s">
        <v>597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563"/>
    </row>
    <row r="3" spans="1:19" ht="30" customHeight="1">
      <c r="A3" s="954" t="s">
        <v>553</v>
      </c>
      <c r="B3" s="956" t="s">
        <v>554</v>
      </c>
      <c r="C3" s="667" t="s">
        <v>555</v>
      </c>
      <c r="D3" s="676" t="s">
        <v>587</v>
      </c>
      <c r="E3" s="686" t="s">
        <v>422</v>
      </c>
      <c r="F3" s="958" t="s">
        <v>590</v>
      </c>
      <c r="G3" s="960" t="s">
        <v>598</v>
      </c>
      <c r="H3" s="960"/>
      <c r="I3" s="960"/>
      <c r="J3" s="960"/>
      <c r="K3" s="961"/>
      <c r="L3" s="564" t="s">
        <v>559</v>
      </c>
      <c r="M3" s="565" t="s">
        <v>559</v>
      </c>
      <c r="N3" s="565" t="s">
        <v>558</v>
      </c>
      <c r="O3" s="566" t="s">
        <v>558</v>
      </c>
      <c r="P3" s="962" t="s">
        <v>599</v>
      </c>
      <c r="Q3" s="963"/>
      <c r="R3" s="563"/>
    </row>
    <row r="4" spans="1:19" ht="30" customHeight="1" thickBot="1">
      <c r="A4" s="955"/>
      <c r="B4" s="957" t="s">
        <v>600</v>
      </c>
      <c r="C4" s="668">
        <v>2564</v>
      </c>
      <c r="D4" s="677">
        <v>2565</v>
      </c>
      <c r="E4" s="687">
        <v>2565</v>
      </c>
      <c r="F4" s="959"/>
      <c r="G4" s="567">
        <v>1</v>
      </c>
      <c r="H4" s="568">
        <v>2</v>
      </c>
      <c r="I4" s="568">
        <v>3</v>
      </c>
      <c r="J4" s="568">
        <v>4</v>
      </c>
      <c r="K4" s="569">
        <v>5</v>
      </c>
      <c r="L4" s="570" t="s">
        <v>561</v>
      </c>
      <c r="M4" s="571" t="s">
        <v>562</v>
      </c>
      <c r="N4" s="571" t="s">
        <v>563</v>
      </c>
      <c r="O4" s="572" t="s">
        <v>564</v>
      </c>
      <c r="P4" s="573" t="s">
        <v>549</v>
      </c>
      <c r="Q4" s="574" t="s">
        <v>566</v>
      </c>
      <c r="R4" s="575"/>
    </row>
    <row r="5" spans="1:19" ht="30" hidden="1" customHeight="1">
      <c r="A5" s="576"/>
      <c r="B5" s="577" t="s">
        <v>601</v>
      </c>
      <c r="C5" s="669">
        <v>25.1609866846355</v>
      </c>
      <c r="D5" s="678"/>
      <c r="E5" s="688"/>
      <c r="F5" s="578">
        <f>+F8</f>
        <v>22.283772907955811</v>
      </c>
      <c r="G5" s="579">
        <f t="shared" ref="G5:J20" si="0">+H5-L5</f>
        <v>27.64926299243881</v>
      </c>
      <c r="H5" s="580">
        <f t="shared" si="0"/>
        <v>26.307890471318061</v>
      </c>
      <c r="I5" s="580">
        <f t="shared" si="0"/>
        <v>24.966517950197311</v>
      </c>
      <c r="J5" s="580">
        <f t="shared" si="0"/>
        <v>23.625145429076561</v>
      </c>
      <c r="K5" s="581">
        <f>+F5</f>
        <v>22.283772907955811</v>
      </c>
      <c r="L5" s="582">
        <v>-1.3413725211207499</v>
      </c>
      <c r="M5" s="583">
        <v>-1.3413725211207499</v>
      </c>
      <c r="N5" s="583">
        <v>-1.3413725211207499</v>
      </c>
      <c r="O5" s="584">
        <v>-1.3413725211207499</v>
      </c>
      <c r="P5" s="585">
        <f>+P8</f>
        <v>25.1609866846355</v>
      </c>
      <c r="Q5" s="586">
        <f t="shared" ref="Q5:Q35" si="1">IF(P5&lt;$K5,5,IF(P5&lt;=$J5,4+(($J5-P5)/($J5-$K5)),IF(P5&lt;=I5,3+(($I5-P5)/($I5-$J5)),IF(P5&lt;=H5,2+((H5-$P5)/($H5-$I5)),IF(P5&lt;=$G5,1+(($G5-P5)/($G5-$H5)),1)))))</f>
        <v>2.8550225747313611</v>
      </c>
      <c r="R5" s="575"/>
      <c r="S5" s="587"/>
    </row>
    <row r="6" spans="1:19" ht="30" customHeight="1">
      <c r="A6" s="588"/>
      <c r="B6" s="589" t="s">
        <v>602</v>
      </c>
      <c r="C6" s="670">
        <v>24.120078654219398</v>
      </c>
      <c r="D6" s="679">
        <v>23.394039152386707</v>
      </c>
      <c r="E6" s="696">
        <v>22.49323309715216</v>
      </c>
      <c r="F6" s="590">
        <v>21.85074412438134</v>
      </c>
      <c r="G6" s="591">
        <f t="shared" si="0"/>
        <v>27.216234208864339</v>
      </c>
      <c r="H6" s="592">
        <f t="shared" si="0"/>
        <v>25.874861687743589</v>
      </c>
      <c r="I6" s="592">
        <f t="shared" si="0"/>
        <v>24.533489166622839</v>
      </c>
      <c r="J6" s="592">
        <f t="shared" si="0"/>
        <v>23.19211664550209</v>
      </c>
      <c r="K6" s="593">
        <f t="shared" ref="K6:K7" si="2">+F6</f>
        <v>21.85074412438134</v>
      </c>
      <c r="L6" s="594">
        <v>-1.3413725211207499</v>
      </c>
      <c r="M6" s="595">
        <v>-1.3413725211207499</v>
      </c>
      <c r="N6" s="595">
        <v>-1.3413725211207499</v>
      </c>
      <c r="O6" s="596">
        <v>-1.3413725211207499</v>
      </c>
      <c r="P6" s="597">
        <v>24.120078654219398</v>
      </c>
      <c r="Q6" s="598">
        <f t="shared" si="1"/>
        <v>3.3081996282867241</v>
      </c>
      <c r="R6" s="575"/>
      <c r="S6" s="587"/>
    </row>
    <row r="7" spans="1:19" ht="30" hidden="1" customHeight="1">
      <c r="A7" s="599"/>
      <c r="B7" s="600" t="s">
        <v>569</v>
      </c>
      <c r="C7" s="671">
        <v>27.198583789163312</v>
      </c>
      <c r="D7" s="680"/>
      <c r="E7" s="689"/>
      <c r="F7" s="601">
        <f>+F9</f>
        <v>23.110004824679955</v>
      </c>
      <c r="G7" s="602">
        <f t="shared" si="0"/>
        <v>29.150004824679961</v>
      </c>
      <c r="H7" s="603">
        <f t="shared" si="0"/>
        <v>27.640004824679959</v>
      </c>
      <c r="I7" s="603">
        <f t="shared" si="0"/>
        <v>26.130004824679958</v>
      </c>
      <c r="J7" s="603">
        <f t="shared" si="0"/>
        <v>24.620004824679956</v>
      </c>
      <c r="K7" s="604">
        <f t="shared" si="2"/>
        <v>23.110004824679955</v>
      </c>
      <c r="L7" s="605">
        <v>-1.51</v>
      </c>
      <c r="M7" s="606">
        <v>-1.51</v>
      </c>
      <c r="N7" s="606">
        <v>-1.51</v>
      </c>
      <c r="O7" s="607">
        <v>-1.51</v>
      </c>
      <c r="P7" s="608">
        <f>+P9</f>
        <v>27.198583789163312</v>
      </c>
      <c r="Q7" s="609">
        <f t="shared" si="1"/>
        <v>2.2923318116004285</v>
      </c>
      <c r="R7" s="575"/>
      <c r="S7" s="587"/>
    </row>
    <row r="8" spans="1:19" ht="30" customHeight="1">
      <c r="A8" s="610"/>
      <c r="B8" s="611" t="s">
        <v>568</v>
      </c>
      <c r="C8" s="672">
        <v>25.1609866846355</v>
      </c>
      <c r="D8" s="681">
        <v>23.599045928413108</v>
      </c>
      <c r="E8" s="690">
        <v>22.846860590622185</v>
      </c>
      <c r="F8" s="612">
        <v>22.283772907955811</v>
      </c>
      <c r="G8" s="613">
        <f t="shared" si="0"/>
        <v>28.212350675105185</v>
      </c>
      <c r="H8" s="614">
        <f t="shared" si="0"/>
        <v>26.870978153984435</v>
      </c>
      <c r="I8" s="614">
        <f t="shared" si="0"/>
        <v>25.529605632863685</v>
      </c>
      <c r="J8" s="614">
        <f t="shared" si="0"/>
        <v>24.188233111742935</v>
      </c>
      <c r="K8" s="615">
        <f>+E8</f>
        <v>22.846860590622185</v>
      </c>
      <c r="L8" s="616">
        <v>-1.3413725211207499</v>
      </c>
      <c r="M8" s="617">
        <v>-1.3413725211207499</v>
      </c>
      <c r="N8" s="617">
        <v>-1.3413725211207499</v>
      </c>
      <c r="O8" s="618">
        <v>-1.3413725211207499</v>
      </c>
      <c r="P8" s="619">
        <v>25.1609866846355</v>
      </c>
      <c r="Q8" s="620">
        <f t="shared" si="1"/>
        <v>3.2748072906102141</v>
      </c>
      <c r="R8" s="575"/>
      <c r="S8" s="587"/>
    </row>
    <row r="9" spans="1:19" ht="30" customHeight="1">
      <c r="A9" s="621">
        <v>1</v>
      </c>
      <c r="B9" s="622" t="s">
        <v>569</v>
      </c>
      <c r="C9" s="673">
        <v>27.198583789163312</v>
      </c>
      <c r="D9" s="682">
        <v>24</v>
      </c>
      <c r="E9" s="691">
        <v>23.531248888885038</v>
      </c>
      <c r="F9" s="623">
        <v>23.110004824679955</v>
      </c>
      <c r="G9" s="624">
        <f t="shared" si="0"/>
        <v>29.571248888885044</v>
      </c>
      <c r="H9" s="625">
        <f t="shared" si="0"/>
        <v>28.061248888885043</v>
      </c>
      <c r="I9" s="625">
        <f t="shared" si="0"/>
        <v>26.551248888885041</v>
      </c>
      <c r="J9" s="625">
        <f t="shared" si="0"/>
        <v>25.04124888888504</v>
      </c>
      <c r="K9" s="626">
        <f t="shared" ref="K9:K35" si="3">+E9</f>
        <v>23.531248888885038</v>
      </c>
      <c r="L9" s="627">
        <v>-1.51</v>
      </c>
      <c r="M9" s="628">
        <v>-1.51</v>
      </c>
      <c r="N9" s="628">
        <v>-1.51</v>
      </c>
      <c r="O9" s="629">
        <v>-1.51</v>
      </c>
      <c r="P9" s="630">
        <v>27.198583789163312</v>
      </c>
      <c r="Q9" s="631">
        <f t="shared" si="1"/>
        <v>2.5713013905441922</v>
      </c>
      <c r="R9" s="575"/>
      <c r="S9" s="587"/>
    </row>
    <row r="10" spans="1:19" ht="30" customHeight="1">
      <c r="A10" s="632">
        <v>2</v>
      </c>
      <c r="B10" s="633" t="s">
        <v>521</v>
      </c>
      <c r="C10" s="673">
        <v>16.738233691979332</v>
      </c>
      <c r="D10" s="682">
        <v>17</v>
      </c>
      <c r="E10" s="692">
        <v>16.00414712882019</v>
      </c>
      <c r="F10" s="634">
        <v>15.499863149000987</v>
      </c>
      <c r="G10" s="635">
        <f t="shared" si="0"/>
        <v>21.369637213303189</v>
      </c>
      <c r="H10" s="636">
        <f t="shared" si="0"/>
        <v>20.028264692182439</v>
      </c>
      <c r="I10" s="636">
        <f t="shared" si="0"/>
        <v>18.68689217106169</v>
      </c>
      <c r="J10" s="636">
        <f t="shared" si="0"/>
        <v>17.34551964994094</v>
      </c>
      <c r="K10" s="637">
        <f t="shared" si="3"/>
        <v>16.00414712882019</v>
      </c>
      <c r="L10" s="638">
        <v>-1.3413725211207499</v>
      </c>
      <c r="M10" s="639">
        <v>-1.3413725211207499</v>
      </c>
      <c r="N10" s="639">
        <v>-1.3413725211207499</v>
      </c>
      <c r="O10" s="640">
        <v>-1.3413725211207499</v>
      </c>
      <c r="P10" s="641">
        <v>16.738233691979332</v>
      </c>
      <c r="Q10" s="642">
        <f t="shared" si="1"/>
        <v>4.4527347536940782</v>
      </c>
      <c r="R10" s="575"/>
      <c r="S10" s="587"/>
    </row>
    <row r="11" spans="1:19" ht="30" customHeight="1">
      <c r="A11" s="632">
        <v>3</v>
      </c>
      <c r="B11" s="633" t="s">
        <v>522</v>
      </c>
      <c r="C11" s="673">
        <v>24.830411972360505</v>
      </c>
      <c r="D11" s="682">
        <v>24.5</v>
      </c>
      <c r="E11" s="692">
        <v>22.503990427011004</v>
      </c>
      <c r="F11" s="634">
        <v>23.199993393902986</v>
      </c>
      <c r="G11" s="635">
        <f t="shared" si="0"/>
        <v>27.869480511494004</v>
      </c>
      <c r="H11" s="636">
        <f t="shared" si="0"/>
        <v>26.528107990373254</v>
      </c>
      <c r="I11" s="636">
        <f t="shared" si="0"/>
        <v>25.186735469252504</v>
      </c>
      <c r="J11" s="636">
        <f t="shared" si="0"/>
        <v>23.845362948131754</v>
      </c>
      <c r="K11" s="637">
        <f t="shared" si="3"/>
        <v>22.503990427011004</v>
      </c>
      <c r="L11" s="638">
        <v>-1.3413725211207499</v>
      </c>
      <c r="M11" s="639">
        <v>-1.3413725211207499</v>
      </c>
      <c r="N11" s="639">
        <v>-1.3413725211207499</v>
      </c>
      <c r="O11" s="640">
        <v>-1.3413725211207499</v>
      </c>
      <c r="P11" s="641">
        <v>24.830411972360505</v>
      </c>
      <c r="Q11" s="642">
        <f t="shared" si="1"/>
        <v>3.265640969440974</v>
      </c>
      <c r="R11" s="575"/>
      <c r="S11" s="587"/>
    </row>
    <row r="12" spans="1:19" ht="30" customHeight="1">
      <c r="A12" s="632">
        <v>4</v>
      </c>
      <c r="B12" s="633" t="s">
        <v>523</v>
      </c>
      <c r="C12" s="673">
        <v>16.343554230924141</v>
      </c>
      <c r="D12" s="682">
        <v>18</v>
      </c>
      <c r="E12" s="692">
        <v>19.754341682392862</v>
      </c>
      <c r="F12" s="634">
        <v>18.004991321505972</v>
      </c>
      <c r="G12" s="635">
        <f t="shared" si="0"/>
        <v>25.119831766875862</v>
      </c>
      <c r="H12" s="636">
        <f t="shared" si="0"/>
        <v>23.778459245755112</v>
      </c>
      <c r="I12" s="636">
        <f t="shared" si="0"/>
        <v>22.437086724634362</v>
      </c>
      <c r="J12" s="636">
        <f t="shared" si="0"/>
        <v>21.095714203513612</v>
      </c>
      <c r="K12" s="637">
        <f t="shared" si="3"/>
        <v>19.754341682392862</v>
      </c>
      <c r="L12" s="638">
        <v>-1.3413725211207499</v>
      </c>
      <c r="M12" s="639">
        <v>-1.3413725211207499</v>
      </c>
      <c r="N12" s="639">
        <v>-1.3413725211207499</v>
      </c>
      <c r="O12" s="640">
        <v>-1.3413725211207499</v>
      </c>
      <c r="P12" s="641">
        <v>16.343554230924141</v>
      </c>
      <c r="Q12" s="642">
        <f t="shared" si="1"/>
        <v>5</v>
      </c>
      <c r="R12" s="575"/>
      <c r="S12" s="587"/>
    </row>
    <row r="13" spans="1:19" ht="30" customHeight="1">
      <c r="A13" s="632">
        <v>5</v>
      </c>
      <c r="B13" s="633" t="s">
        <v>524</v>
      </c>
      <c r="C13" s="673">
        <v>17.867201635171316</v>
      </c>
      <c r="D13" s="682">
        <v>19</v>
      </c>
      <c r="E13" s="692">
        <v>18.002199663237398</v>
      </c>
      <c r="F13" s="634">
        <v>17.900067621929249</v>
      </c>
      <c r="G13" s="635">
        <f t="shared" si="0"/>
        <v>23.367689747720398</v>
      </c>
      <c r="H13" s="636">
        <f t="shared" si="0"/>
        <v>22.026317226599648</v>
      </c>
      <c r="I13" s="636">
        <f t="shared" si="0"/>
        <v>20.684944705478898</v>
      </c>
      <c r="J13" s="636">
        <f t="shared" si="0"/>
        <v>19.343572184358148</v>
      </c>
      <c r="K13" s="637">
        <f t="shared" si="3"/>
        <v>18.002199663237398</v>
      </c>
      <c r="L13" s="638">
        <v>-1.3413725211207499</v>
      </c>
      <c r="M13" s="639">
        <v>-1.3413725211207499</v>
      </c>
      <c r="N13" s="639">
        <v>-1.3413725211207499</v>
      </c>
      <c r="O13" s="640">
        <v>-1.3413725211207499</v>
      </c>
      <c r="P13" s="641">
        <v>17.867201635171316</v>
      </c>
      <c r="Q13" s="642">
        <f t="shared" si="1"/>
        <v>5</v>
      </c>
      <c r="R13" s="575"/>
      <c r="S13" s="587"/>
    </row>
    <row r="14" spans="1:19" ht="30" customHeight="1">
      <c r="A14" s="632">
        <v>6</v>
      </c>
      <c r="B14" s="633" t="s">
        <v>525</v>
      </c>
      <c r="C14" s="673">
        <v>31.459938432291512</v>
      </c>
      <c r="D14" s="682">
        <v>27</v>
      </c>
      <c r="E14" s="692">
        <v>29.601607522734753</v>
      </c>
      <c r="F14" s="634">
        <v>23.300080825833888</v>
      </c>
      <c r="G14" s="635">
        <f t="shared" si="0"/>
        <v>34.967097607217752</v>
      </c>
      <c r="H14" s="636">
        <f t="shared" si="0"/>
        <v>33.625725086097006</v>
      </c>
      <c r="I14" s="636">
        <f t="shared" si="0"/>
        <v>32.284352564976253</v>
      </c>
      <c r="J14" s="636">
        <f t="shared" si="0"/>
        <v>30.942980043855503</v>
      </c>
      <c r="K14" s="637">
        <f t="shared" si="3"/>
        <v>29.601607522734753</v>
      </c>
      <c r="L14" s="638">
        <v>-1.3413725211207499</v>
      </c>
      <c r="M14" s="639">
        <v>-1.3413725211207499</v>
      </c>
      <c r="N14" s="639">
        <v>-1.3413725211207499</v>
      </c>
      <c r="O14" s="640">
        <v>-1.3413725211207499</v>
      </c>
      <c r="P14" s="641">
        <v>31.459938432291512</v>
      </c>
      <c r="Q14" s="642">
        <f t="shared" si="1"/>
        <v>3.6146049063208201</v>
      </c>
      <c r="R14" s="575"/>
      <c r="S14" s="587"/>
    </row>
    <row r="15" spans="1:19" ht="30" customHeight="1">
      <c r="A15" s="632">
        <v>7</v>
      </c>
      <c r="B15" s="622" t="s">
        <v>526</v>
      </c>
      <c r="C15" s="673">
        <v>26.251687868984341</v>
      </c>
      <c r="D15" s="682">
        <v>25.5</v>
      </c>
      <c r="E15" s="692">
        <v>24.104601125455147</v>
      </c>
      <c r="F15" s="634">
        <v>22.996715401411134</v>
      </c>
      <c r="G15" s="635">
        <f t="shared" si="0"/>
        <v>29.470091209938147</v>
      </c>
      <c r="H15" s="636">
        <f t="shared" si="0"/>
        <v>28.128718688817397</v>
      </c>
      <c r="I15" s="636">
        <f t="shared" si="0"/>
        <v>26.787346167696647</v>
      </c>
      <c r="J15" s="636">
        <f t="shared" si="0"/>
        <v>25.445973646575897</v>
      </c>
      <c r="K15" s="637">
        <f t="shared" si="3"/>
        <v>24.104601125455147</v>
      </c>
      <c r="L15" s="638">
        <v>-1.3413725211207499</v>
      </c>
      <c r="M15" s="639">
        <v>-1.3413725211207499</v>
      </c>
      <c r="N15" s="639">
        <v>-1.3413725211207499</v>
      </c>
      <c r="O15" s="640">
        <v>-1.3413725211207499</v>
      </c>
      <c r="P15" s="641">
        <v>26.251687868984341</v>
      </c>
      <c r="Q15" s="642">
        <f t="shared" si="1"/>
        <v>3.3993359713860474</v>
      </c>
      <c r="R15" s="575"/>
      <c r="S15" s="587"/>
    </row>
    <row r="16" spans="1:19" ht="30" customHeight="1">
      <c r="A16" s="632">
        <v>8</v>
      </c>
      <c r="B16" s="633" t="s">
        <v>527</v>
      </c>
      <c r="C16" s="673">
        <v>14.120959366133089</v>
      </c>
      <c r="D16" s="682">
        <v>15</v>
      </c>
      <c r="E16" s="692">
        <v>15.004216030622336</v>
      </c>
      <c r="F16" s="634">
        <v>14.799920316740955</v>
      </c>
      <c r="G16" s="635">
        <f t="shared" si="0"/>
        <v>20.369706115105334</v>
      </c>
      <c r="H16" s="636">
        <f t="shared" si="0"/>
        <v>19.028333593984584</v>
      </c>
      <c r="I16" s="636">
        <f t="shared" si="0"/>
        <v>17.686961072863834</v>
      </c>
      <c r="J16" s="636">
        <f t="shared" si="0"/>
        <v>16.345588551743084</v>
      </c>
      <c r="K16" s="637">
        <f t="shared" si="3"/>
        <v>15.004216030622336</v>
      </c>
      <c r="L16" s="638">
        <v>-1.3413725211207499</v>
      </c>
      <c r="M16" s="639">
        <v>-1.3413725211207499</v>
      </c>
      <c r="N16" s="639">
        <v>-1.3413725211207499</v>
      </c>
      <c r="O16" s="640">
        <v>-1.3413725211207499</v>
      </c>
      <c r="P16" s="641">
        <v>14.120959366133089</v>
      </c>
      <c r="Q16" s="642">
        <f t="shared" si="1"/>
        <v>5</v>
      </c>
      <c r="R16" s="575"/>
      <c r="S16" s="587"/>
    </row>
    <row r="17" spans="1:19" ht="30" customHeight="1">
      <c r="A17" s="632">
        <v>9</v>
      </c>
      <c r="B17" s="633" t="s">
        <v>528</v>
      </c>
      <c r="C17" s="673">
        <v>21.890482111831826</v>
      </c>
      <c r="D17" s="682">
        <v>21</v>
      </c>
      <c r="E17" s="692">
        <v>20.204557723451838</v>
      </c>
      <c r="F17" s="634">
        <v>20.400075711539039</v>
      </c>
      <c r="G17" s="635">
        <f t="shared" si="0"/>
        <v>25.570047807934838</v>
      </c>
      <c r="H17" s="636">
        <f t="shared" si="0"/>
        <v>24.228675286814088</v>
      </c>
      <c r="I17" s="636">
        <f t="shared" si="0"/>
        <v>22.887302765693338</v>
      </c>
      <c r="J17" s="636">
        <f t="shared" si="0"/>
        <v>21.545930244572588</v>
      </c>
      <c r="K17" s="637">
        <f t="shared" si="3"/>
        <v>20.204557723451838</v>
      </c>
      <c r="L17" s="638">
        <v>-1.3413725211207499</v>
      </c>
      <c r="M17" s="639">
        <v>-1.3413725211207499</v>
      </c>
      <c r="N17" s="639">
        <v>-1.3413725211207499</v>
      </c>
      <c r="O17" s="640">
        <v>-1.3413725211207499</v>
      </c>
      <c r="P17" s="641">
        <v>21.890482111831826</v>
      </c>
      <c r="Q17" s="642">
        <f t="shared" si="1"/>
        <v>3.743134839998544</v>
      </c>
      <c r="R17" s="575"/>
      <c r="S17" s="587"/>
    </row>
    <row r="18" spans="1:19" ht="30" customHeight="1">
      <c r="A18" s="632">
        <v>10</v>
      </c>
      <c r="B18" s="633" t="s">
        <v>529</v>
      </c>
      <c r="C18" s="673">
        <v>22.437640889934332</v>
      </c>
      <c r="D18" s="682">
        <v>21.5</v>
      </c>
      <c r="E18" s="692">
        <v>23.001581700936853</v>
      </c>
      <c r="F18" s="634">
        <v>22.500397140587769</v>
      </c>
      <c r="G18" s="635">
        <f t="shared" si="0"/>
        <v>28.367071785419853</v>
      </c>
      <c r="H18" s="636">
        <f t="shared" si="0"/>
        <v>27.025699264299103</v>
      </c>
      <c r="I18" s="636">
        <f t="shared" si="0"/>
        <v>25.684326743178353</v>
      </c>
      <c r="J18" s="636">
        <f t="shared" si="0"/>
        <v>24.342954222057603</v>
      </c>
      <c r="K18" s="637">
        <f t="shared" si="3"/>
        <v>23.001581700936853</v>
      </c>
      <c r="L18" s="638">
        <v>-1.3413725211207499</v>
      </c>
      <c r="M18" s="639">
        <v>-1.3413725211207499</v>
      </c>
      <c r="N18" s="639">
        <v>-1.3413725211207499</v>
      </c>
      <c r="O18" s="640">
        <v>-1.3413725211207499</v>
      </c>
      <c r="P18" s="641">
        <v>22.437640889934332</v>
      </c>
      <c r="Q18" s="642">
        <f t="shared" si="1"/>
        <v>5</v>
      </c>
      <c r="R18" s="575"/>
      <c r="S18" s="587"/>
    </row>
    <row r="19" spans="1:19" ht="30" customHeight="1">
      <c r="A19" s="632">
        <v>11</v>
      </c>
      <c r="B19" s="633" t="s">
        <v>530</v>
      </c>
      <c r="C19" s="673">
        <v>20.679759019747298</v>
      </c>
      <c r="D19" s="682">
        <v>22.5</v>
      </c>
      <c r="E19" s="692">
        <v>22.504775179391874</v>
      </c>
      <c r="F19" s="634">
        <v>21.29998337037205</v>
      </c>
      <c r="G19" s="635">
        <f t="shared" si="0"/>
        <v>27.870265263874874</v>
      </c>
      <c r="H19" s="636">
        <f t="shared" si="0"/>
        <v>26.528892742754124</v>
      </c>
      <c r="I19" s="636">
        <f t="shared" si="0"/>
        <v>25.187520221633374</v>
      </c>
      <c r="J19" s="636">
        <f t="shared" si="0"/>
        <v>23.846147700512624</v>
      </c>
      <c r="K19" s="637">
        <f t="shared" si="3"/>
        <v>22.504775179391874</v>
      </c>
      <c r="L19" s="638">
        <v>-1.3413725211207499</v>
      </c>
      <c r="M19" s="639">
        <v>-1.3413725211207499</v>
      </c>
      <c r="N19" s="639">
        <v>-1.3413725211207499</v>
      </c>
      <c r="O19" s="640">
        <v>-1.3413725211207499</v>
      </c>
      <c r="P19" s="641">
        <v>20.679759019747298</v>
      </c>
      <c r="Q19" s="642">
        <f t="shared" si="1"/>
        <v>5</v>
      </c>
      <c r="R19" s="575"/>
      <c r="S19" s="587"/>
    </row>
    <row r="20" spans="1:19" ht="30" customHeight="1">
      <c r="A20" s="632">
        <v>12</v>
      </c>
      <c r="B20" s="633" t="s">
        <v>531</v>
      </c>
      <c r="C20" s="673">
        <v>15.076717162499232</v>
      </c>
      <c r="D20" s="682">
        <v>15.02</v>
      </c>
      <c r="E20" s="692">
        <v>17.003471798853855</v>
      </c>
      <c r="F20" s="634">
        <v>15.300194102475469</v>
      </c>
      <c r="G20" s="635">
        <f t="shared" si="0"/>
        <v>22.368961883336855</v>
      </c>
      <c r="H20" s="636">
        <f t="shared" si="0"/>
        <v>21.027589362216105</v>
      </c>
      <c r="I20" s="636">
        <f t="shared" si="0"/>
        <v>19.686216841095355</v>
      </c>
      <c r="J20" s="636">
        <f t="shared" si="0"/>
        <v>18.344844319974605</v>
      </c>
      <c r="K20" s="637">
        <f t="shared" si="3"/>
        <v>17.003471798853855</v>
      </c>
      <c r="L20" s="638">
        <v>-1.3413725211207499</v>
      </c>
      <c r="M20" s="639">
        <v>-1.3413725211207499</v>
      </c>
      <c r="N20" s="639">
        <v>-1.3413725211207499</v>
      </c>
      <c r="O20" s="640">
        <v>-1.3413725211207499</v>
      </c>
      <c r="P20" s="641">
        <v>15.076717162499232</v>
      </c>
      <c r="Q20" s="642">
        <f t="shared" si="1"/>
        <v>5</v>
      </c>
      <c r="R20" s="575"/>
      <c r="S20" s="587"/>
    </row>
    <row r="21" spans="1:19" ht="30" customHeight="1">
      <c r="A21" s="643">
        <v>13</v>
      </c>
      <c r="B21" s="644" t="s">
        <v>532</v>
      </c>
      <c r="C21" s="674">
        <v>33.062388182662708</v>
      </c>
      <c r="D21" s="683">
        <v>28</v>
      </c>
      <c r="E21" s="693">
        <v>28.852593299368102</v>
      </c>
      <c r="F21" s="645">
        <v>24.000136700060541</v>
      </c>
      <c r="G21" s="646">
        <f t="shared" ref="G21:J35" si="4">+H21-L21</f>
        <v>34.218083383851095</v>
      </c>
      <c r="H21" s="647">
        <f t="shared" si="4"/>
        <v>32.876710862730349</v>
      </c>
      <c r="I21" s="647">
        <f t="shared" si="4"/>
        <v>31.535338341609602</v>
      </c>
      <c r="J21" s="647">
        <f t="shared" si="4"/>
        <v>30.193965820488852</v>
      </c>
      <c r="K21" s="648">
        <f t="shared" si="3"/>
        <v>28.852593299368102</v>
      </c>
      <c r="L21" s="649">
        <v>-1.3413725211207499</v>
      </c>
      <c r="M21" s="650">
        <v>-1.3413725211207499</v>
      </c>
      <c r="N21" s="650">
        <v>-1.3413725211207499</v>
      </c>
      <c r="O21" s="651">
        <v>-1.3413725211207499</v>
      </c>
      <c r="P21" s="652">
        <v>33.062388182662708</v>
      </c>
      <c r="Q21" s="653">
        <f t="shared" si="1"/>
        <v>1.8615766187179514</v>
      </c>
      <c r="R21" s="575"/>
      <c r="S21" s="587"/>
    </row>
    <row r="22" spans="1:19" ht="30" customHeight="1">
      <c r="A22" s="621">
        <v>14</v>
      </c>
      <c r="B22" s="622" t="s">
        <v>533</v>
      </c>
      <c r="C22" s="673">
        <v>36.798267473538871</v>
      </c>
      <c r="D22" s="682">
        <v>32.6</v>
      </c>
      <c r="E22" s="691">
        <v>27.003522263861875</v>
      </c>
      <c r="F22" s="623">
        <v>32.59998652989087</v>
      </c>
      <c r="G22" s="624">
        <f t="shared" si="4"/>
        <v>32.369012348344874</v>
      </c>
      <c r="H22" s="625">
        <f t="shared" si="4"/>
        <v>31.027639827224125</v>
      </c>
      <c r="I22" s="625">
        <f t="shared" si="4"/>
        <v>29.686267306103375</v>
      </c>
      <c r="J22" s="625">
        <f t="shared" si="4"/>
        <v>28.344894784982625</v>
      </c>
      <c r="K22" s="626">
        <f t="shared" si="3"/>
        <v>27.003522263861875</v>
      </c>
      <c r="L22" s="627">
        <v>-1.3413725211207499</v>
      </c>
      <c r="M22" s="628">
        <v>-1.3413725211207499</v>
      </c>
      <c r="N22" s="628">
        <v>-1.3413725211207499</v>
      </c>
      <c r="O22" s="629">
        <v>-1.3413725211207499</v>
      </c>
      <c r="P22" s="630">
        <v>36.798267473538871</v>
      </c>
      <c r="Q22" s="631">
        <f t="shared" si="1"/>
        <v>1</v>
      </c>
      <c r="R22" s="575"/>
      <c r="S22" s="587"/>
    </row>
    <row r="23" spans="1:19" ht="30" customHeight="1">
      <c r="A23" s="632">
        <v>15</v>
      </c>
      <c r="B23" s="633" t="s">
        <v>534</v>
      </c>
      <c r="C23" s="673">
        <v>22.988901008056278</v>
      </c>
      <c r="D23" s="682">
        <v>21</v>
      </c>
      <c r="E23" s="692">
        <v>22.003752345215759</v>
      </c>
      <c r="F23" s="634">
        <v>19.200119890795122</v>
      </c>
      <c r="G23" s="635">
        <f t="shared" si="4"/>
        <v>27.369242429698758</v>
      </c>
      <c r="H23" s="636">
        <f t="shared" si="4"/>
        <v>26.027869908578008</v>
      </c>
      <c r="I23" s="636">
        <f t="shared" si="4"/>
        <v>24.686497387457258</v>
      </c>
      <c r="J23" s="636">
        <f t="shared" si="4"/>
        <v>23.345124866336509</v>
      </c>
      <c r="K23" s="637">
        <f t="shared" si="3"/>
        <v>22.003752345215759</v>
      </c>
      <c r="L23" s="638">
        <v>-1.3413725211207499</v>
      </c>
      <c r="M23" s="639">
        <v>-1.3413725211207499</v>
      </c>
      <c r="N23" s="639">
        <v>-1.3413725211207499</v>
      </c>
      <c r="O23" s="640">
        <v>-1.3413725211207499</v>
      </c>
      <c r="P23" s="641">
        <v>22.988901008056278</v>
      </c>
      <c r="Q23" s="642">
        <f t="shared" si="1"/>
        <v>4.2655666883518659</v>
      </c>
      <c r="R23" s="575"/>
      <c r="S23" s="587"/>
    </row>
    <row r="24" spans="1:19" ht="30" customHeight="1">
      <c r="A24" s="632">
        <v>16</v>
      </c>
      <c r="B24" s="633" t="s">
        <v>535</v>
      </c>
      <c r="C24" s="673">
        <v>18.204699382216486</v>
      </c>
      <c r="D24" s="682">
        <v>18</v>
      </c>
      <c r="E24" s="692">
        <v>19.997535858393995</v>
      </c>
      <c r="F24" s="634">
        <v>17.999622649420346</v>
      </c>
      <c r="G24" s="635">
        <f t="shared" si="4"/>
        <v>25.363025942876995</v>
      </c>
      <c r="H24" s="636">
        <f t="shared" si="4"/>
        <v>24.021653421756245</v>
      </c>
      <c r="I24" s="636">
        <f t="shared" si="4"/>
        <v>22.680280900635495</v>
      </c>
      <c r="J24" s="636">
        <f t="shared" si="4"/>
        <v>21.338908379514745</v>
      </c>
      <c r="K24" s="637">
        <f t="shared" si="3"/>
        <v>19.997535858393995</v>
      </c>
      <c r="L24" s="638">
        <v>-1.3413725211207499</v>
      </c>
      <c r="M24" s="639">
        <v>-1.3413725211207499</v>
      </c>
      <c r="N24" s="639">
        <v>-1.3413725211207499</v>
      </c>
      <c r="O24" s="640">
        <v>-1.3413725211207499</v>
      </c>
      <c r="P24" s="641">
        <v>18.204699382216486</v>
      </c>
      <c r="Q24" s="642">
        <f t="shared" si="1"/>
        <v>5</v>
      </c>
      <c r="R24" s="575"/>
      <c r="S24" s="587"/>
    </row>
    <row r="25" spans="1:19" ht="30" customHeight="1">
      <c r="A25" s="632">
        <v>17</v>
      </c>
      <c r="B25" s="633" t="s">
        <v>536</v>
      </c>
      <c r="C25" s="673">
        <v>29.849799283032809</v>
      </c>
      <c r="D25" s="682">
        <v>35</v>
      </c>
      <c r="E25" s="692">
        <v>26.904578438210986</v>
      </c>
      <c r="F25" s="634">
        <v>28.60000321752047</v>
      </c>
      <c r="G25" s="635">
        <f t="shared" si="4"/>
        <v>32.27006852269399</v>
      </c>
      <c r="H25" s="636">
        <f t="shared" si="4"/>
        <v>30.928696001573236</v>
      </c>
      <c r="I25" s="636">
        <f t="shared" si="4"/>
        <v>29.587323480452486</v>
      </c>
      <c r="J25" s="636">
        <f t="shared" si="4"/>
        <v>28.245950959331736</v>
      </c>
      <c r="K25" s="637">
        <f t="shared" si="3"/>
        <v>26.904578438210986</v>
      </c>
      <c r="L25" s="638">
        <v>-1.3413725211207499</v>
      </c>
      <c r="M25" s="639">
        <v>-1.3413725211207499</v>
      </c>
      <c r="N25" s="639">
        <v>-1.3413725211207499</v>
      </c>
      <c r="O25" s="640">
        <v>-1.3413725211207499</v>
      </c>
      <c r="P25" s="641">
        <v>29.849799283032809</v>
      </c>
      <c r="Q25" s="642">
        <f t="shared" si="1"/>
        <v>2.8043229614089475</v>
      </c>
      <c r="R25" s="575"/>
      <c r="S25" s="587"/>
    </row>
    <row r="26" spans="1:19" ht="30" customHeight="1">
      <c r="A26" s="632">
        <v>18</v>
      </c>
      <c r="B26" s="633" t="s">
        <v>537</v>
      </c>
      <c r="C26" s="673">
        <v>30.426894811194462</v>
      </c>
      <c r="D26" s="682">
        <v>25</v>
      </c>
      <c r="E26" s="692">
        <v>26.103408703203996</v>
      </c>
      <c r="F26" s="634">
        <v>23.499872994783015</v>
      </c>
      <c r="G26" s="635">
        <f t="shared" si="4"/>
        <v>31.468898787686996</v>
      </c>
      <c r="H26" s="636">
        <f t="shared" si="4"/>
        <v>30.127526266566246</v>
      </c>
      <c r="I26" s="636">
        <f t="shared" si="4"/>
        <v>28.786153745445496</v>
      </c>
      <c r="J26" s="636">
        <f t="shared" si="4"/>
        <v>27.444781224324746</v>
      </c>
      <c r="K26" s="637">
        <f t="shared" si="3"/>
        <v>26.103408703203996</v>
      </c>
      <c r="L26" s="638">
        <v>-1.3413725211207499</v>
      </c>
      <c r="M26" s="639">
        <v>-1.3413725211207499</v>
      </c>
      <c r="N26" s="639">
        <v>-1.3413725211207499</v>
      </c>
      <c r="O26" s="640">
        <v>-1.3413725211207499</v>
      </c>
      <c r="P26" s="641">
        <v>30.426894811194462</v>
      </c>
      <c r="Q26" s="642">
        <f t="shared" si="1"/>
        <v>1.7768192355855881</v>
      </c>
      <c r="R26" s="575"/>
      <c r="S26" s="587"/>
    </row>
    <row r="27" spans="1:19" ht="30" customHeight="1">
      <c r="A27" s="632">
        <v>19</v>
      </c>
      <c r="B27" s="633" t="s">
        <v>538</v>
      </c>
      <c r="C27" s="673">
        <v>23.52591497981274</v>
      </c>
      <c r="D27" s="682">
        <v>24</v>
      </c>
      <c r="E27" s="692">
        <v>22.254187249482921</v>
      </c>
      <c r="F27" s="634">
        <v>24.099980904595409</v>
      </c>
      <c r="G27" s="635">
        <f t="shared" si="4"/>
        <v>27.619677333965921</v>
      </c>
      <c r="H27" s="636">
        <f t="shared" si="4"/>
        <v>26.278304812845171</v>
      </c>
      <c r="I27" s="636">
        <f t="shared" si="4"/>
        <v>24.936932291724421</v>
      </c>
      <c r="J27" s="636">
        <f t="shared" si="4"/>
        <v>23.595559770603671</v>
      </c>
      <c r="K27" s="637">
        <f t="shared" si="3"/>
        <v>22.254187249482921</v>
      </c>
      <c r="L27" s="638">
        <v>-1.3413725211207499</v>
      </c>
      <c r="M27" s="639">
        <v>-1.3413725211207499</v>
      </c>
      <c r="N27" s="639">
        <v>-1.3413725211207499</v>
      </c>
      <c r="O27" s="640">
        <v>-1.3413725211207499</v>
      </c>
      <c r="P27" s="641">
        <v>23.52591497981274</v>
      </c>
      <c r="Q27" s="642">
        <f t="shared" si="1"/>
        <v>4.0519205438417227</v>
      </c>
      <c r="R27" s="575"/>
      <c r="S27" s="587"/>
    </row>
    <row r="28" spans="1:19" ht="30" customHeight="1">
      <c r="A28" s="632">
        <v>20</v>
      </c>
      <c r="B28" s="633" t="s">
        <v>539</v>
      </c>
      <c r="C28" s="673">
        <v>22.173424426268781</v>
      </c>
      <c r="D28" s="682">
        <v>22</v>
      </c>
      <c r="E28" s="692">
        <v>22.253150597567213</v>
      </c>
      <c r="F28" s="634">
        <v>20</v>
      </c>
      <c r="G28" s="635">
        <f t="shared" si="4"/>
        <v>27.618640682050213</v>
      </c>
      <c r="H28" s="636">
        <f t="shared" si="4"/>
        <v>26.277268160929463</v>
      </c>
      <c r="I28" s="636">
        <f t="shared" si="4"/>
        <v>24.935895639808713</v>
      </c>
      <c r="J28" s="636">
        <f t="shared" si="4"/>
        <v>23.594523118687963</v>
      </c>
      <c r="K28" s="637">
        <f t="shared" si="3"/>
        <v>22.253150597567213</v>
      </c>
      <c r="L28" s="638">
        <v>-1.3413725211207499</v>
      </c>
      <c r="M28" s="639">
        <v>-1.3413725211207499</v>
      </c>
      <c r="N28" s="639">
        <v>-1.3413725211207499</v>
      </c>
      <c r="O28" s="640">
        <v>-1.3413725211207499</v>
      </c>
      <c r="P28" s="641">
        <v>22.173424426268781</v>
      </c>
      <c r="Q28" s="642">
        <f t="shared" si="1"/>
        <v>5</v>
      </c>
      <c r="R28" s="575"/>
      <c r="S28" s="587"/>
    </row>
    <row r="29" spans="1:19" ht="30" customHeight="1">
      <c r="A29" s="632">
        <v>21</v>
      </c>
      <c r="B29" s="633" t="s">
        <v>540</v>
      </c>
      <c r="C29" s="673">
        <v>28.429095444049686</v>
      </c>
      <c r="D29" s="682">
        <v>23</v>
      </c>
      <c r="E29" s="692">
        <v>24.104886337940115</v>
      </c>
      <c r="F29" s="634">
        <v>21.300005074583474</v>
      </c>
      <c r="G29" s="635">
        <f t="shared" si="4"/>
        <v>29.470376422423115</v>
      </c>
      <c r="H29" s="636">
        <f t="shared" si="4"/>
        <v>28.129003901302365</v>
      </c>
      <c r="I29" s="636">
        <f t="shared" si="4"/>
        <v>26.787631380181615</v>
      </c>
      <c r="J29" s="636">
        <f t="shared" si="4"/>
        <v>25.446258859060865</v>
      </c>
      <c r="K29" s="637">
        <f t="shared" si="3"/>
        <v>24.104886337940115</v>
      </c>
      <c r="L29" s="638">
        <v>-1.3413725211207499</v>
      </c>
      <c r="M29" s="639">
        <v>-1.3413725211207499</v>
      </c>
      <c r="N29" s="639">
        <v>-1.3413725211207499</v>
      </c>
      <c r="O29" s="640">
        <v>-1.3413725211207499</v>
      </c>
      <c r="P29" s="641">
        <v>28.429095444049686</v>
      </c>
      <c r="Q29" s="642">
        <f t="shared" si="1"/>
        <v>1.7762802368304169</v>
      </c>
      <c r="R29" s="575"/>
      <c r="S29" s="587"/>
    </row>
    <row r="30" spans="1:19" ht="30" customHeight="1">
      <c r="A30" s="632">
        <v>22</v>
      </c>
      <c r="B30" s="633" t="s">
        <v>541</v>
      </c>
      <c r="C30" s="673">
        <v>17.747328978306662</v>
      </c>
      <c r="D30" s="682">
        <v>18</v>
      </c>
      <c r="E30" s="692">
        <v>20.003285049031579</v>
      </c>
      <c r="F30" s="634">
        <v>18.600012926935115</v>
      </c>
      <c r="G30" s="635">
        <f t="shared" si="4"/>
        <v>25.368775133514578</v>
      </c>
      <c r="H30" s="636">
        <f t="shared" si="4"/>
        <v>24.027402612393828</v>
      </c>
      <c r="I30" s="636">
        <f t="shared" si="4"/>
        <v>22.686030091273079</v>
      </c>
      <c r="J30" s="636">
        <f t="shared" si="4"/>
        <v>21.344657570152329</v>
      </c>
      <c r="K30" s="637">
        <f t="shared" si="3"/>
        <v>20.003285049031579</v>
      </c>
      <c r="L30" s="638">
        <v>-1.3413725211207499</v>
      </c>
      <c r="M30" s="639">
        <v>-1.3413725211207499</v>
      </c>
      <c r="N30" s="639">
        <v>-1.3413725211207499</v>
      </c>
      <c r="O30" s="640">
        <v>-1.3413725211207499</v>
      </c>
      <c r="P30" s="641">
        <v>17.747328978306662</v>
      </c>
      <c r="Q30" s="642">
        <f t="shared" si="1"/>
        <v>5</v>
      </c>
      <c r="R30" s="575"/>
      <c r="S30" s="587"/>
    </row>
    <row r="31" spans="1:19" ht="30" customHeight="1">
      <c r="A31" s="632">
        <v>23</v>
      </c>
      <c r="B31" s="633" t="s">
        <v>542</v>
      </c>
      <c r="C31" s="673">
        <v>18.438610689919187</v>
      </c>
      <c r="D31" s="682">
        <v>23</v>
      </c>
      <c r="E31" s="692">
        <v>17.002508476445129</v>
      </c>
      <c r="F31" s="634">
        <v>14.600178441978477</v>
      </c>
      <c r="G31" s="635">
        <f t="shared" si="4"/>
        <v>22.367998560928129</v>
      </c>
      <c r="H31" s="636">
        <f t="shared" si="4"/>
        <v>21.026626039807379</v>
      </c>
      <c r="I31" s="636">
        <f t="shared" si="4"/>
        <v>19.685253518686629</v>
      </c>
      <c r="J31" s="636">
        <f t="shared" si="4"/>
        <v>18.343880997565879</v>
      </c>
      <c r="K31" s="637">
        <f t="shared" si="3"/>
        <v>17.002508476445129</v>
      </c>
      <c r="L31" s="638">
        <v>-1.3413725211207499</v>
      </c>
      <c r="M31" s="639">
        <v>-1.3413725211207499</v>
      </c>
      <c r="N31" s="639">
        <v>-1.3413725211207499</v>
      </c>
      <c r="O31" s="640">
        <v>-1.3413725211207499</v>
      </c>
      <c r="P31" s="641">
        <v>18.438610689919187</v>
      </c>
      <c r="Q31" s="642">
        <f t="shared" si="1"/>
        <v>3.9293785351483428</v>
      </c>
      <c r="R31" s="575"/>
      <c r="S31" s="587"/>
    </row>
    <row r="32" spans="1:19" ht="30" customHeight="1">
      <c r="A32" s="632">
        <v>24</v>
      </c>
      <c r="B32" s="633" t="s">
        <v>543</v>
      </c>
      <c r="C32" s="673">
        <v>24.498688441012735</v>
      </c>
      <c r="D32" s="682">
        <v>20</v>
      </c>
      <c r="E32" s="692">
        <v>22.000449277412162</v>
      </c>
      <c r="F32" s="634">
        <v>20.000344907866484</v>
      </c>
      <c r="G32" s="635">
        <f t="shared" si="4"/>
        <v>27.365939361895162</v>
      </c>
      <c r="H32" s="636">
        <f t="shared" si="4"/>
        <v>26.024566840774412</v>
      </c>
      <c r="I32" s="636">
        <f t="shared" si="4"/>
        <v>24.683194319653662</v>
      </c>
      <c r="J32" s="636">
        <f t="shared" si="4"/>
        <v>23.341821798532912</v>
      </c>
      <c r="K32" s="637">
        <f t="shared" si="3"/>
        <v>22.000449277412162</v>
      </c>
      <c r="L32" s="638">
        <v>-1.3413725211207499</v>
      </c>
      <c r="M32" s="639">
        <v>-1.3413725211207499</v>
      </c>
      <c r="N32" s="639">
        <v>-1.3413725211207499</v>
      </c>
      <c r="O32" s="640">
        <v>-1.3413725211207499</v>
      </c>
      <c r="P32" s="641">
        <v>24.498688441012735</v>
      </c>
      <c r="Q32" s="642">
        <f t="shared" si="1"/>
        <v>3.1375500658733992</v>
      </c>
      <c r="R32" s="575"/>
      <c r="S32" s="587"/>
    </row>
    <row r="33" spans="1:19" ht="30" customHeight="1">
      <c r="A33" s="632">
        <v>25</v>
      </c>
      <c r="B33" s="633" t="s">
        <v>544</v>
      </c>
      <c r="C33" s="673">
        <v>23.178416360245478</v>
      </c>
      <c r="D33" s="682">
        <v>22.7</v>
      </c>
      <c r="E33" s="692">
        <v>20.503931726517752</v>
      </c>
      <c r="F33" s="634">
        <v>20.999956333784549</v>
      </c>
      <c r="G33" s="635">
        <f t="shared" si="4"/>
        <v>25.869421811000752</v>
      </c>
      <c r="H33" s="636">
        <f t="shared" si="4"/>
        <v>24.528049289880002</v>
      </c>
      <c r="I33" s="636">
        <f t="shared" si="4"/>
        <v>23.186676768759252</v>
      </c>
      <c r="J33" s="636">
        <f t="shared" si="4"/>
        <v>21.845304247638502</v>
      </c>
      <c r="K33" s="637">
        <f t="shared" si="3"/>
        <v>20.503931726517752</v>
      </c>
      <c r="L33" s="638">
        <v>-1.3413725211207499</v>
      </c>
      <c r="M33" s="639">
        <v>-1.3413725211207499</v>
      </c>
      <c r="N33" s="639">
        <v>-1.3413725211207499</v>
      </c>
      <c r="O33" s="640">
        <v>-1.3413725211207499</v>
      </c>
      <c r="P33" s="641">
        <v>23.178416360245478</v>
      </c>
      <c r="Q33" s="642">
        <f t="shared" si="1"/>
        <v>3.0061581763333516</v>
      </c>
      <c r="R33" s="575"/>
      <c r="S33" s="587"/>
    </row>
    <row r="34" spans="1:19" ht="30" customHeight="1">
      <c r="A34" s="632">
        <v>26</v>
      </c>
      <c r="B34" s="633" t="s">
        <v>545</v>
      </c>
      <c r="C34" s="673">
        <v>23.143780858646963</v>
      </c>
      <c r="D34" s="682">
        <v>22</v>
      </c>
      <c r="E34" s="692">
        <v>20.147135670153794</v>
      </c>
      <c r="F34" s="634">
        <v>18.000363298321346</v>
      </c>
      <c r="G34" s="635">
        <f t="shared" si="4"/>
        <v>25.512625754636794</v>
      </c>
      <c r="H34" s="636">
        <f t="shared" si="4"/>
        <v>24.171253233516044</v>
      </c>
      <c r="I34" s="636">
        <f t="shared" si="4"/>
        <v>22.829880712395294</v>
      </c>
      <c r="J34" s="636">
        <f t="shared" si="4"/>
        <v>21.488508191274544</v>
      </c>
      <c r="K34" s="637">
        <f t="shared" si="3"/>
        <v>20.147135670153794</v>
      </c>
      <c r="L34" s="638">
        <v>-1.3413725211207499</v>
      </c>
      <c r="M34" s="639">
        <v>-1.3413725211207499</v>
      </c>
      <c r="N34" s="639">
        <v>-1.3413725211207499</v>
      </c>
      <c r="O34" s="640">
        <v>-1.3413725211207499</v>
      </c>
      <c r="P34" s="641">
        <v>23.143780858646963</v>
      </c>
      <c r="Q34" s="642">
        <f t="shared" si="1"/>
        <v>2.7659858530653381</v>
      </c>
      <c r="R34" s="575"/>
      <c r="S34" s="587"/>
    </row>
    <row r="35" spans="1:19" ht="30" customHeight="1" thickBot="1">
      <c r="A35" s="654">
        <v>27</v>
      </c>
      <c r="B35" s="655" t="s">
        <v>546</v>
      </c>
      <c r="C35" s="675">
        <v>19.242141880979002</v>
      </c>
      <c r="D35" s="684">
        <v>20</v>
      </c>
      <c r="E35" s="694">
        <v>20.001643213528126</v>
      </c>
      <c r="F35" s="656">
        <v>19.299825948883935</v>
      </c>
      <c r="G35" s="657">
        <f t="shared" si="4"/>
        <v>25.367133298011126</v>
      </c>
      <c r="H35" s="658">
        <f t="shared" si="4"/>
        <v>24.025760776890376</v>
      </c>
      <c r="I35" s="658">
        <f t="shared" si="4"/>
        <v>22.684388255769626</v>
      </c>
      <c r="J35" s="658">
        <f t="shared" si="4"/>
        <v>21.343015734648876</v>
      </c>
      <c r="K35" s="659">
        <f t="shared" si="3"/>
        <v>20.001643213528126</v>
      </c>
      <c r="L35" s="660">
        <v>-1.3413725211207499</v>
      </c>
      <c r="M35" s="661">
        <v>-1.3413725211207499</v>
      </c>
      <c r="N35" s="661">
        <v>-1.3413725211207499</v>
      </c>
      <c r="O35" s="662">
        <v>-1.3413725211207499</v>
      </c>
      <c r="P35" s="663">
        <v>19.242141880979002</v>
      </c>
      <c r="Q35" s="664">
        <f t="shared" si="1"/>
        <v>5</v>
      </c>
      <c r="R35" s="575"/>
      <c r="S35" s="587"/>
    </row>
    <row r="36" spans="1:19" ht="30" customHeight="1">
      <c r="A36" s="305"/>
      <c r="B36" s="305"/>
      <c r="C36" s="305"/>
      <c r="D36" s="449"/>
      <c r="E36" s="451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665"/>
      <c r="Q36" s="665"/>
      <c r="R36" s="563"/>
    </row>
    <row r="37" spans="1:19" ht="30" customHeight="1">
      <c r="A37" s="305"/>
      <c r="B37" s="437" t="s">
        <v>493</v>
      </c>
      <c r="R37" s="305"/>
    </row>
    <row r="38" spans="1:19" ht="30" customHeight="1">
      <c r="B38" s="432" t="s">
        <v>604</v>
      </c>
      <c r="R38" s="305"/>
    </row>
  </sheetData>
  <mergeCells count="7">
    <mergeCell ref="A1:Q1"/>
    <mergeCell ref="A2:Q2"/>
    <mergeCell ref="A3:A4"/>
    <mergeCell ref="B3:B4"/>
    <mergeCell ref="F3:F4"/>
    <mergeCell ref="G3:K3"/>
    <mergeCell ref="P3:Q3"/>
  </mergeCells>
  <conditionalFormatting sqref="Q9:Q35">
    <cfRule type="cellIs" dxfId="2" priority="1" operator="equal">
      <formula>5</formula>
    </cfRule>
    <cfRule type="cellIs" dxfId="1" priority="2" operator="equal">
      <formula>5</formula>
    </cfRule>
  </conditionalFormatting>
  <pageMargins left="0.24" right="0.12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เป้าหมาย กงป. 2566 (ปรับน้ำโอน)</vt:lpstr>
      <vt:lpstr>เป้าหมายKPIหลัก</vt:lpstr>
      <vt:lpstr>ผู้ใช้น้ำเพิ่ม รายเดือน</vt:lpstr>
      <vt:lpstr>KPIลูกค้าเพิ่ม</vt:lpstr>
      <vt:lpstr>น้ำจำหน่าย รายเดือน</vt:lpstr>
      <vt:lpstr>KPIน้ำจำหน่าย</vt:lpstr>
      <vt:lpstr>ปริมาณน้ำสุญเสียรายเดือน</vt:lpstr>
      <vt:lpstr>อ.น้ำสูญเสีย</vt:lpstr>
      <vt:lpstr>KPIน้ำสูญเสีย</vt:lpstr>
      <vt:lpstr>รายได้</vt:lpstr>
      <vt:lpstr>ค่าใช้จ่าย</vt:lpstr>
      <vt:lpstr>กำไรขาดทุน</vt:lpstr>
      <vt:lpstr>KPI-EBIDA</vt:lpstr>
      <vt:lpstr>'เป้าหมาย กงป. 2566 (ปรับน้ำโอน)'!Print_Area</vt:lpstr>
      <vt:lpstr>'KPI-EBIDA'!Print_Titles</vt:lpstr>
      <vt:lpstr>'เป้าหมาย กงป. 2566 (ปรับน้ำโอน)'!Print_Titles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อุมาภรณ์ สุคันธมาลย์</dc:creator>
  <cp:lastModifiedBy>นางสาวรุ่งนภา  ส่งมหาชัย</cp:lastModifiedBy>
  <cp:lastPrinted>2022-11-02T04:03:47Z</cp:lastPrinted>
  <dcterms:created xsi:type="dcterms:W3CDTF">2021-09-29T06:54:13Z</dcterms:created>
  <dcterms:modified xsi:type="dcterms:W3CDTF">2022-11-02T04:03:50Z</dcterms:modified>
</cp:coreProperties>
</file>